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30" windowWidth="18585" windowHeight="10725"/>
  </bookViews>
  <sheets>
    <sheet name="汇总清单" sheetId="1" r:id="rId1"/>
  </sheets>
  <definedNames>
    <definedName name="_xlnm._FilterDatabase" localSheetId="0" hidden="1">汇总清单!$A$1:$M$146</definedName>
    <definedName name="_xlnm.Print_Area" localSheetId="0">汇总清单!$A$1:$M$145</definedName>
  </definedNames>
  <calcPr calcId="145621"/>
</workbook>
</file>

<file path=xl/calcChain.xml><?xml version="1.0" encoding="utf-8"?>
<calcChain xmlns="http://schemas.openxmlformats.org/spreadsheetml/2006/main">
  <c r="K99" i="1" l="1"/>
  <c r="L99" i="1" s="1"/>
  <c r="K98" i="1"/>
  <c r="L98" i="1" s="1"/>
  <c r="K97" i="1"/>
  <c r="K96" i="1"/>
  <c r="L96" i="1" s="1"/>
  <c r="K95" i="1"/>
  <c r="L95" i="1" s="1"/>
  <c r="K94" i="1"/>
  <c r="L94" i="1" s="1"/>
  <c r="K93" i="1"/>
  <c r="L93" i="1" s="1"/>
  <c r="K92" i="1"/>
  <c r="L92" i="1" s="1"/>
  <c r="K91" i="1"/>
  <c r="L91" i="1" s="1"/>
  <c r="K90" i="1"/>
  <c r="L90" i="1" s="1"/>
  <c r="K89" i="1"/>
  <c r="L89" i="1" s="1"/>
  <c r="K88" i="1"/>
  <c r="L88" i="1" s="1"/>
  <c r="K87" i="1"/>
  <c r="K86" i="1"/>
  <c r="L86" i="1" s="1"/>
  <c r="K85" i="1"/>
  <c r="K84" i="1"/>
  <c r="L84" i="1" s="1"/>
  <c r="K83" i="1"/>
  <c r="L83" i="1" s="1"/>
  <c r="K82" i="1"/>
  <c r="L82" i="1" s="1"/>
  <c r="K81" i="1"/>
  <c r="K80" i="1"/>
  <c r="L80" i="1" s="1"/>
  <c r="K79" i="1"/>
  <c r="L79" i="1" s="1"/>
  <c r="K78" i="1"/>
  <c r="L78" i="1" s="1"/>
  <c r="K77" i="1"/>
  <c r="K76" i="1"/>
  <c r="L76" i="1" s="1"/>
  <c r="K75" i="1"/>
  <c r="L75" i="1" s="1"/>
  <c r="K74" i="1"/>
  <c r="L74" i="1" s="1"/>
  <c r="K73" i="1"/>
  <c r="L73" i="1" s="1"/>
  <c r="K72" i="1"/>
  <c r="L72" i="1" s="1"/>
  <c r="K71" i="1"/>
  <c r="L71" i="1" s="1"/>
  <c r="K70" i="1"/>
  <c r="L70" i="1" s="1"/>
  <c r="K69" i="1"/>
  <c r="K68" i="1"/>
  <c r="L68" i="1" s="1"/>
  <c r="K67" i="1"/>
  <c r="L67" i="1" s="1"/>
  <c r="K66" i="1"/>
  <c r="L66" i="1" s="1"/>
  <c r="K65" i="1"/>
  <c r="K64" i="1"/>
  <c r="L64" i="1" s="1"/>
  <c r="K63" i="1"/>
  <c r="L63" i="1" s="1"/>
  <c r="K62" i="1"/>
  <c r="L62" i="1" s="1"/>
  <c r="K61" i="1"/>
  <c r="K60" i="1"/>
  <c r="K59" i="1"/>
  <c r="L59" i="1" s="1"/>
  <c r="K58" i="1"/>
  <c r="K57" i="1"/>
  <c r="K56" i="1"/>
  <c r="K55" i="1"/>
  <c r="L55" i="1" s="1"/>
  <c r="K54" i="1"/>
  <c r="L54" i="1" s="1"/>
  <c r="K53" i="1"/>
  <c r="K52" i="1"/>
  <c r="K51" i="1"/>
  <c r="L51" i="1" s="1"/>
  <c r="K50" i="1"/>
  <c r="L87" i="1"/>
  <c r="K102" i="1"/>
  <c r="L102" i="1" s="1"/>
  <c r="K103" i="1"/>
  <c r="K104" i="1"/>
  <c r="L104" i="1" s="1"/>
  <c r="K105" i="1"/>
  <c r="L105" i="1" s="1"/>
  <c r="K106" i="1"/>
  <c r="L106" i="1" s="1"/>
  <c r="K107" i="1"/>
  <c r="K108" i="1"/>
  <c r="K109" i="1"/>
  <c r="L109" i="1" s="1"/>
  <c r="K110" i="1"/>
  <c r="L110" i="1" s="1"/>
  <c r="K111" i="1"/>
  <c r="K112" i="1"/>
  <c r="K113" i="1"/>
  <c r="L113" i="1" s="1"/>
  <c r="K114" i="1"/>
  <c r="L114" i="1" s="1"/>
  <c r="K115" i="1"/>
  <c r="K49" i="1"/>
  <c r="L49" i="1" s="1"/>
  <c r="L108" i="1"/>
  <c r="L112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L16" i="1" s="1"/>
  <c r="K15" i="1"/>
  <c r="L15" i="1" s="1"/>
  <c r="K14" i="1"/>
  <c r="K13" i="1"/>
  <c r="L13" i="1" s="1"/>
  <c r="K12" i="1"/>
  <c r="K11" i="1"/>
  <c r="K10" i="1"/>
  <c r="K9" i="1"/>
  <c r="K8" i="1"/>
  <c r="L8" i="1" s="1"/>
  <c r="K7" i="1"/>
  <c r="K6" i="1"/>
  <c r="L145" i="1"/>
  <c r="L144" i="1"/>
  <c r="L143" i="1"/>
  <c r="L142" i="1"/>
  <c r="L141" i="1"/>
  <c r="L140" i="1"/>
  <c r="L139" i="1"/>
  <c r="L138" i="1"/>
  <c r="L137" i="1"/>
  <c r="L136" i="1"/>
  <c r="K131" i="1"/>
  <c r="L131" i="1" s="1"/>
  <c r="K130" i="1"/>
  <c r="L130" i="1" s="1"/>
  <c r="K129" i="1"/>
  <c r="L129" i="1" s="1"/>
  <c r="K128" i="1"/>
  <c r="L128" i="1" s="1"/>
  <c r="K127" i="1"/>
  <c r="L127" i="1" s="1"/>
  <c r="K124" i="1"/>
  <c r="L124" i="1" s="1"/>
  <c r="K123" i="1"/>
  <c r="L123" i="1" s="1"/>
  <c r="K122" i="1"/>
  <c r="L122" i="1" s="1"/>
  <c r="K119" i="1"/>
  <c r="L119" i="1" s="1"/>
  <c r="K118" i="1"/>
  <c r="L118" i="1" s="1"/>
  <c r="L115" i="1"/>
  <c r="L111" i="1"/>
  <c r="L107" i="1"/>
  <c r="L103" i="1"/>
  <c r="L97" i="1"/>
  <c r="L85" i="1"/>
  <c r="L81" i="1"/>
  <c r="L77" i="1"/>
  <c r="L69" i="1"/>
  <c r="L65" i="1"/>
  <c r="L26" i="1"/>
  <c r="L22" i="1"/>
  <c r="L18" i="1"/>
  <c r="K46" i="1"/>
  <c r="L14" i="1" s="1"/>
  <c r="K45" i="1"/>
  <c r="L45" i="1" s="1"/>
  <c r="L44" i="1"/>
  <c r="K44" i="1"/>
  <c r="K43" i="1"/>
  <c r="L43" i="1" s="1"/>
  <c r="K42" i="1"/>
  <c r="K39" i="1"/>
  <c r="L39" i="1" s="1"/>
  <c r="K38" i="1"/>
  <c r="K37" i="1"/>
  <c r="L37" i="1" s="1"/>
  <c r="K36" i="1"/>
  <c r="L36" i="1" s="1"/>
  <c r="K33" i="1"/>
  <c r="L33" i="1" s="1"/>
  <c r="L23" i="1"/>
  <c r="L11" i="1"/>
  <c r="K5" i="1"/>
  <c r="L5" i="1" s="1"/>
  <c r="K4" i="1"/>
  <c r="L4" i="1" s="1"/>
  <c r="K3" i="1"/>
  <c r="L3" i="1" s="1"/>
  <c r="L146" i="1" l="1"/>
  <c r="L61" i="1"/>
  <c r="L57" i="1"/>
  <c r="L53" i="1"/>
  <c r="L6" i="1"/>
  <c r="L24" i="1"/>
  <c r="L28" i="1"/>
  <c r="L10" i="1"/>
  <c r="L20" i="1"/>
  <c r="L12" i="1"/>
  <c r="L19" i="1"/>
  <c r="L27" i="1"/>
  <c r="L42" i="1"/>
  <c r="L52" i="1"/>
  <c r="L60" i="1"/>
  <c r="L9" i="1"/>
  <c r="L38" i="1"/>
  <c r="L50" i="1"/>
  <c r="L58" i="1"/>
  <c r="L7" i="1"/>
  <c r="L17" i="1"/>
  <c r="L21" i="1"/>
  <c r="L25" i="1"/>
  <c r="L29" i="1"/>
  <c r="L46" i="1"/>
  <c r="L56" i="1"/>
</calcChain>
</file>

<file path=xl/sharedStrings.xml><?xml version="1.0" encoding="utf-8"?>
<sst xmlns="http://schemas.openxmlformats.org/spreadsheetml/2006/main" count="637" uniqueCount="210">
  <si>
    <t>新院区实验家具清单</t>
  </si>
  <si>
    <t>序号</t>
  </si>
  <si>
    <t>位置1</t>
  </si>
  <si>
    <t>位置2</t>
  </si>
  <si>
    <t>名称</t>
  </si>
  <si>
    <t>框架个数</t>
  </si>
  <si>
    <t>规格(W) 单位：米</t>
  </si>
  <si>
    <t>规格(D) 单位：米</t>
  </si>
  <si>
    <t>规格(H) 单位：米</t>
  </si>
  <si>
    <t>单位</t>
  </si>
  <si>
    <t>数量</t>
  </si>
  <si>
    <t>单价</t>
  </si>
  <si>
    <t>金额（元）</t>
  </si>
  <si>
    <t>材质说明</t>
  </si>
  <si>
    <t>病理科</t>
  </si>
  <si>
    <t>远程会诊室、取材室</t>
  </si>
  <si>
    <t>工作台</t>
  </si>
  <si>
    <t>张</t>
  </si>
  <si>
    <t>远程会诊室</t>
  </si>
  <si>
    <t>阅片室</t>
  </si>
  <si>
    <t>取材室</t>
  </si>
  <si>
    <t>标本间IV级</t>
  </si>
  <si>
    <t>冰冻切片室</t>
  </si>
  <si>
    <t>切片区</t>
  </si>
  <si>
    <t>取材区</t>
  </si>
  <si>
    <t>免疫组化</t>
  </si>
  <si>
    <t>分子诊断科</t>
  </si>
  <si>
    <t>提取二区</t>
  </si>
  <si>
    <t>承重边台</t>
  </si>
  <si>
    <t>测序上机二区</t>
  </si>
  <si>
    <t>染色</t>
  </si>
  <si>
    <t>蜡块室/玻片室</t>
  </si>
  <si>
    <t>数字病理</t>
  </si>
  <si>
    <t>检验科</t>
  </si>
  <si>
    <t>免检流线实验室</t>
  </si>
  <si>
    <t>HIV检测</t>
  </si>
  <si>
    <t>半污染区</t>
  </si>
  <si>
    <t>清洁区</t>
  </si>
  <si>
    <t>承重角柜</t>
  </si>
  <si>
    <t>台</t>
  </si>
  <si>
    <t>台面</t>
  </si>
  <si>
    <t>12.7mm厚实芯理化板台面</t>
  </si>
  <si>
    <t>㎡</t>
  </si>
  <si>
    <t>柜体</t>
  </si>
  <si>
    <t>m³</t>
  </si>
  <si>
    <t>框架（含主立柱）</t>
  </si>
  <si>
    <t>60*40*1.5mm钢材，表面静电喷涂</t>
  </si>
  <si>
    <t>m</t>
  </si>
  <si>
    <t>回型钢架结构，按实际延长米计算。</t>
  </si>
  <si>
    <t>病理切片区、血库操作室</t>
  </si>
  <si>
    <t>回型钢架结构，台面采用12.7mm实验室专用实芯理化板，耐腐蚀，周边加厚至25.4mm；框架采用60*40*1.5mm厚度无缝钢管型材加工成型，表面环氧树脂静电粉末喷涂处理；结构做承重设计。</t>
  </si>
  <si>
    <t>29</t>
  </si>
  <si>
    <t>尿液接收区</t>
  </si>
  <si>
    <t>中央台</t>
  </si>
  <si>
    <t>全钢落地结构，台面采用12.7mm实验室专用实芯理化板，耐腐蚀，周边加厚至25.4mm；柜体采用≥1.0mm高品质一级冷轧钢板，表面经酸洗、磷化防锈及静电处理，并喷涂≧75μm厚环氧树脂粉末。</t>
  </si>
  <si>
    <t>30</t>
  </si>
  <si>
    <t>31</t>
  </si>
  <si>
    <t>转化实验室</t>
  </si>
  <si>
    <t>32</t>
  </si>
  <si>
    <t>33</t>
  </si>
  <si>
    <t>诊断室</t>
  </si>
  <si>
    <t>承重货架</t>
  </si>
  <si>
    <t>组</t>
  </si>
  <si>
    <t>主体结构采用国产优质100*40型材钢管，壁厚2mm以上；每层150kg均匀承托负重，在长期负重状态下性能保持强度稳定，层板高度可调，加工成型后整体经酸洗、磷化、环氧树脂静电粉末喷涂。符合国家安全及质量标准的优质产品。所有配件的五金性能都符合国家标准。</t>
  </si>
  <si>
    <t>34</t>
  </si>
  <si>
    <t>35</t>
  </si>
  <si>
    <t>36</t>
  </si>
  <si>
    <t>37</t>
  </si>
  <si>
    <t>货架钢架</t>
  </si>
  <si>
    <t>米</t>
  </si>
  <si>
    <t>按实际延长米计算</t>
  </si>
  <si>
    <t>活动层板</t>
  </si>
  <si>
    <t>采用有1.0mm冷轧钢板按所需尺寸四边折弯成型，高度可调节</t>
  </si>
  <si>
    <t>共三层层板，每层层板按面积计算</t>
  </si>
  <si>
    <t>制片室</t>
  </si>
  <si>
    <t>边台</t>
  </si>
  <si>
    <t>纯化室</t>
  </si>
  <si>
    <t>提取一区</t>
  </si>
  <si>
    <t>建筑扩增二区</t>
  </si>
  <si>
    <t>细胞室</t>
  </si>
  <si>
    <t>分子诊断科飞行质谱2、试剂准备区1、FISH阅片室1、HE阅片室1、文库构建二区2、病理科细胞室1。</t>
  </si>
  <si>
    <t>分子诊断科报告室1、检验科无菌万级1。</t>
  </si>
  <si>
    <t>检测</t>
  </si>
  <si>
    <t>测序上机一区、文库预扩增一区、提取四区、电泳室、提取一区、HE阅片室各1台。</t>
  </si>
  <si>
    <t>提取三区</t>
  </si>
  <si>
    <t>扩增三区</t>
  </si>
  <si>
    <t>分子诊断科提取四区1、检验科免检流线实验室1</t>
  </si>
  <si>
    <t>打断区</t>
  </si>
  <si>
    <t>分子诊断科文库预扩增一区1、纯化室1、建筑扩增二区2、提取三区2、检验科标本处理1、病理科免疫组化1。</t>
  </si>
  <si>
    <t>测序上机二区、制片室各1</t>
  </si>
  <si>
    <t>杂交捕获区</t>
  </si>
  <si>
    <t>飞行质谱</t>
  </si>
  <si>
    <t>文库预扩增一区</t>
  </si>
  <si>
    <t>标本处理</t>
  </si>
  <si>
    <t>HE阅片室</t>
  </si>
  <si>
    <t>前台服务</t>
  </si>
  <si>
    <t>电泳室</t>
  </si>
  <si>
    <t>FISH阅片室</t>
  </si>
  <si>
    <t>细胞房</t>
  </si>
  <si>
    <t>文库检测区</t>
  </si>
  <si>
    <t>联合检验室</t>
  </si>
  <si>
    <t>取材包埋室</t>
  </si>
  <si>
    <t>血液科</t>
  </si>
  <si>
    <t>血液肿瘤实验室</t>
  </si>
  <si>
    <t>取材区（实验办公台）</t>
  </si>
  <si>
    <t>测序上机一区</t>
  </si>
  <si>
    <t>角柜</t>
  </si>
  <si>
    <t>89</t>
  </si>
  <si>
    <t>全钢吊柜</t>
  </si>
  <si>
    <t>全钢结构，两侧钢架支撑，柜体、柜门均采用厚度≥1.0mm高品质一级冷轧钢板（SPCCT）</t>
  </si>
  <si>
    <t>90</t>
  </si>
  <si>
    <t>样本接收室</t>
  </si>
  <si>
    <t>91</t>
  </si>
  <si>
    <t>92</t>
  </si>
  <si>
    <t>报告室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</si>
  <si>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</si>
  <si>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</si>
  <si>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</si>
  <si>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</si>
  <si>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</si>
  <si>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</si>
  <si>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</si>
  <si>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</si>
  <si>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</si>
  <si>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</si>
  <si>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钢制墙柜</t>
  </si>
  <si>
    <t>柜体采用≥1.0mm高品质一级冷轧钢板，环氧树脂粉末喷涂处理。</t>
  </si>
  <si>
    <t>按柜体体积计算</t>
  </si>
  <si>
    <t>采用≥1.0mm高品质一级冷轧钢板，环氧树脂粉末喷涂处理。</t>
  </si>
  <si>
    <t>每层层板按面积计算</t>
  </si>
  <si>
    <t>试剂柜</t>
  </si>
  <si>
    <t>主体结构采用国产优质冷轧钢板制作，钢板厚度1.2mm以上；层板高度可调，加工成型后整体经酸洗、磷化、环氧树脂静电粉末喷涂；带锁及排风装置。</t>
  </si>
  <si>
    <t>104</t>
  </si>
  <si>
    <t>钢板厚度≥1.2mm高品质一级冷轧钢板</t>
  </si>
  <si>
    <t>按正立面面积长X高计算，深度≤550mm均按此单价计算</t>
  </si>
  <si>
    <t>采用≥1.2mm高品质一级冷轧钢板，环氧树脂粉末喷涂处理，每层可负重30kg。</t>
  </si>
  <si>
    <t>共两层层板，每层层板按面积计算</t>
  </si>
  <si>
    <t>105</t>
  </si>
  <si>
    <t>铝木试剂架</t>
  </si>
  <si>
    <t>铝木结构，双层</t>
  </si>
  <si>
    <t>106</t>
  </si>
  <si>
    <t>107</t>
  </si>
  <si>
    <t>一层带磨砂玻璃推拉门，含背板</t>
  </si>
  <si>
    <t>每个架子按正立面面积长X高计算</t>
  </si>
  <si>
    <t>铝木固定层板</t>
  </si>
  <si>
    <t>18mm双贴面三聚氰胺板，PVC防水封边</t>
  </si>
  <si>
    <t>108</t>
  </si>
  <si>
    <t>组合试剂架</t>
  </si>
  <si>
    <t>试剂架高1米，100*40*2.0型材立柱，带0.6米高的木制悬柜，柜体采用18mm厚优质环保型E1级中纤板；双层12mm磨砂玻璃层板，铝合金型材挡边，配多功能设备带</t>
  </si>
  <si>
    <t>109</t>
  </si>
  <si>
    <t>110</t>
  </si>
  <si>
    <t>111</t>
  </si>
  <si>
    <t>112</t>
  </si>
  <si>
    <t>钢玻试剂架</t>
  </si>
  <si>
    <t>高1米，无背板</t>
  </si>
  <si>
    <t>玻璃层板</t>
  </si>
  <si>
    <t>12mm厚钢化玻璃</t>
  </si>
  <si>
    <t>共两层，每层层板按面积计算</t>
  </si>
  <si>
    <t>木制墙柜</t>
  </si>
  <si>
    <t>高0.6米，门板采用水晶玻璃板</t>
  </si>
  <si>
    <t>墙柜活动层板</t>
  </si>
  <si>
    <t>按层板面积计算</t>
  </si>
  <si>
    <t>113</t>
  </si>
  <si>
    <t>电气配件</t>
  </si>
  <si>
    <t>钢制独立管线槽,实验室专用220V、10A及16A多功能插座，配外盖，防尘、防溅、防水、防酸碱。</t>
  </si>
  <si>
    <t>项</t>
  </si>
  <si>
    <t>按实际数量以每套插座综合考虑，含电线布线</t>
  </si>
  <si>
    <t>114</t>
  </si>
  <si>
    <t>电脑主机活动托盘</t>
  </si>
  <si>
    <t>全钢带活动轮</t>
  </si>
  <si>
    <t>个</t>
  </si>
  <si>
    <t>按个为计算单位</t>
  </si>
  <si>
    <t>115</t>
  </si>
  <si>
    <t>键盘架</t>
  </si>
  <si>
    <t>高强度ABS工程塑料键盘架(根据要求配置)</t>
  </si>
  <si>
    <t>116</t>
  </si>
  <si>
    <t>照明灯+灯罩</t>
  </si>
  <si>
    <t>含开关</t>
  </si>
  <si>
    <t>套</t>
  </si>
  <si>
    <t>按实际数量以每套为单位综合考虑，含电线布线</t>
  </si>
  <si>
    <t>117</t>
  </si>
  <si>
    <t>PP大水槽</t>
  </si>
  <si>
    <t>570*470*335，实验室专用，采用优质PP材料制作</t>
  </si>
  <si>
    <t>按套计算，带排水管</t>
  </si>
  <si>
    <t>118</t>
  </si>
  <si>
    <t>三口鹅颈水龙头</t>
  </si>
  <si>
    <t>实验室专用三联水嘴，中间鹅颈出水口可360°活动，含水管配件</t>
  </si>
  <si>
    <t>按每套为计算单位</t>
  </si>
  <si>
    <t>119</t>
  </si>
  <si>
    <t>洗眼器</t>
  </si>
  <si>
    <t>桌上型，单头</t>
  </si>
  <si>
    <t>主体材料采用：黄铜H59。由洗眼主体、红色底座、进水软管三部分组成。规格：27cm*6cm*6cm。</t>
  </si>
  <si>
    <t>120</t>
  </si>
  <si>
    <t>落地式冲淋洗眼器</t>
  </si>
  <si>
    <t>A4007，304不锈钢材质</t>
  </si>
  <si>
    <t>采用组合式应急喷淋洗眼器，洗眼器带双眼喷头，带有不锈钢水盆，淋浴功能带有旋转式下水模式，冲淋全身每个部位，洗眼淋浴器必须放在10秒区以内，持续水流必须达到15分钟。
材质：不锈钢表面：抛光颜色：不锈钢垫球阀：不锈钢（完全开启后90～旋转）高性能淋浴头：不锈钢。</t>
  </si>
  <si>
    <t>121</t>
  </si>
  <si>
    <t>实验椅</t>
  </si>
  <si>
    <t>升降幅度460-570</t>
  </si>
  <si>
    <t>材质为pu，气杆行程为140mm反复升降5万次以上，管壁1.2，脚材质为铝合金，脚半径268，轮子为尼龙，椅子升降幅度460-570，椅子承重500斤以上。</t>
  </si>
  <si>
    <t>122</t>
  </si>
  <si>
    <t>升降幅度570-770</t>
  </si>
  <si>
    <t>材质为pu，气杆行程为140mm反复升降5万次以上，管壁1.2，脚材质为铝合金，脚半径268，带脚踏圈；轮子为尼龙，椅子升降幅度570-770，椅子承重500斤以上。</t>
  </si>
  <si>
    <t>总额：</t>
  </si>
  <si>
    <t>满柜按边台体积计算，如留空则扣减留空部分体积。最终按使用科室决定满柜或留空位置。</t>
    <phoneticPr fontId="9" type="noConversion"/>
  </si>
  <si>
    <t>回型钢架结构，台面采用12.7mm实验室专用实芯理化板，耐腐蚀，周边加厚至25.4mm；柜体采用≥1.0mm高品质一级冷轧钢板，表面经酸洗、磷化防锈及静电处理，并喷涂≧75μm厚环氧树脂粉末;框架采用60*40*1.5mm厚度无缝钢管型材加工成型，表面环氧树脂静电粉末喷涂处理；结构做承重设计。</t>
    <phoneticPr fontId="9" type="noConversion"/>
  </si>
  <si>
    <t>台面采用12.7mm实验室专用实芯理化板，耐腐蚀，周边加厚至25.4mm。</t>
    <phoneticPr fontId="9" type="noConversion"/>
  </si>
  <si>
    <t>含带抽屉柜体、五金配件（DTC三节式静音滑轨；DTC全开105度铰链；铝合金一字型暗拉手；高强度可调地脚）</t>
    <phoneticPr fontId="9" type="noConversion"/>
  </si>
  <si>
    <t>台面采用12.7mm实验室专用实芯理化板，耐腐蚀，周边加厚至25.4mm。</t>
    <phoneticPr fontId="9" type="noConversion"/>
  </si>
  <si>
    <r>
      <t>工作台(无柜体</t>
    </r>
    <r>
      <rPr>
        <sz val="10"/>
        <rFont val="宋体"/>
        <family val="3"/>
        <charset val="134"/>
      </rPr>
      <t>)</t>
    </r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</si>
</sst>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.00_ "/>
    <numFmt numFmtId="177" formatCode="0.00_);[Red]\(0.00\)"/>
    <numFmt numFmtId="178" formatCode="#,##0.00_);[Red]\(#,##0.00\)"/>
  </numFmts>
  <fonts count="11">
    <font>
      <sz val="11"/>
      <color theme="1"/>
      <name val="宋体"/>
      <charset val="134"/>
      <scheme val="minor"/>
    </font>
    <font>
      <sz val="10"/>
      <name val="宋体"/>
      <family val="3"/>
      <charset val="134"/>
    </font>
    <font>
      <sz val="10"/>
      <name val="宋体"/>
      <family val="3"/>
      <charset val="134"/>
      <scheme val="minor"/>
    </font>
    <font>
      <sz val="12"/>
      <name val="宋体"/>
      <family val="3"/>
      <charset val="134"/>
    </font>
    <font>
      <sz val="20"/>
      <name val="宋体"/>
      <family val="3"/>
      <charset val="134"/>
    </font>
    <font>
      <b/>
      <sz val="10"/>
      <name val="宋体"/>
      <family val="3"/>
      <charset val="134"/>
    </font>
    <font>
      <b/>
      <sz val="9"/>
      <name val="宋体"/>
      <family val="3"/>
      <charset val="134"/>
    </font>
    <font>
      <sz val="10"/>
      <name val="SimSun"/>
      <charset val="134"/>
    </font>
    <font>
      <sz val="10"/>
      <color rgb="FFFF0000"/>
      <name val="宋体"/>
      <family val="3"/>
      <charset val="134"/>
    </font>
    <font>
      <sz val="9"/>
      <name val="宋体"/>
      <family val="3"/>
      <charset val="134"/>
      <scheme val="minor"/>
    </font>
    <font>
      <sz val="10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3" fillId="0" borderId="0"/>
    <xf numFmtId="0" fontId="3" fillId="0" borderId="0">
      <alignment vertical="center"/>
    </xf>
  </cellStyleXfs>
  <cellXfs count="66">
    <xf numFmtId="0" fontId="0" fillId="0" borderId="0" xfId="0">
      <alignment vertical="center"/>
    </xf>
    <xf numFmtId="0" fontId="1" fillId="2" borderId="0" xfId="2" applyFont="1" applyFill="1" applyBorder="1" applyAlignment="1" applyProtection="1">
      <alignment horizontal="left" vertical="center" wrapText="1"/>
    </xf>
    <xf numFmtId="0" fontId="1" fillId="2" borderId="0" xfId="2" applyFont="1" applyFill="1" applyAlignment="1" applyProtection="1">
      <alignment horizontal="left" vertical="center" wrapText="1"/>
    </xf>
    <xf numFmtId="0" fontId="1" fillId="2" borderId="0" xfId="2" applyFont="1" applyFill="1" applyBorder="1" applyAlignment="1" applyProtection="1">
      <alignment horizontal="left" vertical="center"/>
    </xf>
    <xf numFmtId="0" fontId="2" fillId="2" borderId="0" xfId="2" applyFont="1" applyFill="1" applyBorder="1" applyAlignment="1" applyProtection="1">
      <alignment horizontal="left" vertical="center"/>
    </xf>
    <xf numFmtId="49" fontId="1" fillId="2" borderId="0" xfId="2" applyNumberFormat="1" applyFont="1" applyFill="1" applyBorder="1" applyAlignment="1" applyProtection="1">
      <alignment horizontal="left" vertical="center"/>
    </xf>
    <xf numFmtId="177" fontId="1" fillId="2" borderId="0" xfId="2" applyNumberFormat="1" applyFont="1" applyFill="1" applyBorder="1" applyAlignment="1" applyProtection="1">
      <alignment horizontal="left" vertical="center"/>
    </xf>
    <xf numFmtId="0" fontId="3" fillId="2" borderId="0" xfId="2" applyFill="1" applyBorder="1" applyProtection="1">
      <alignment vertical="center"/>
    </xf>
    <xf numFmtId="49" fontId="5" fillId="3" borderId="1" xfId="2" applyNumberFormat="1" applyFont="1" applyFill="1" applyBorder="1" applyAlignment="1" applyProtection="1">
      <alignment horizontal="left" vertical="center" wrapText="1"/>
    </xf>
    <xf numFmtId="176" fontId="5" fillId="3" borderId="1" xfId="2" applyNumberFormat="1" applyFont="1" applyFill="1" applyBorder="1" applyAlignment="1" applyProtection="1">
      <alignment horizontal="left" vertical="center"/>
    </xf>
    <xf numFmtId="0" fontId="5" fillId="3" borderId="1" xfId="2" applyFont="1" applyFill="1" applyBorder="1" applyAlignment="1" applyProtection="1">
      <alignment horizontal="left" vertical="center" wrapText="1"/>
    </xf>
    <xf numFmtId="0" fontId="6" fillId="3" borderId="1" xfId="2" applyFont="1" applyFill="1" applyBorder="1" applyAlignment="1" applyProtection="1">
      <alignment horizontal="left" vertical="center" wrapText="1"/>
    </xf>
    <xf numFmtId="0" fontId="1" fillId="3" borderId="1" xfId="2" applyNumberFormat="1" applyFont="1" applyFill="1" applyBorder="1" applyAlignment="1" applyProtection="1">
      <alignment horizontal="left" vertical="center" wrapText="1"/>
    </xf>
    <xf numFmtId="0" fontId="1" fillId="3" borderId="1" xfId="2" applyFont="1" applyFill="1" applyBorder="1" applyAlignment="1" applyProtection="1">
      <alignment horizontal="left" vertical="center"/>
    </xf>
    <xf numFmtId="49" fontId="1" fillId="0" borderId="1" xfId="2" applyNumberFormat="1" applyFont="1" applyFill="1" applyBorder="1" applyAlignment="1" applyProtection="1">
      <alignment horizontal="left" vertical="center" wrapText="1"/>
    </xf>
    <xf numFmtId="0" fontId="1" fillId="0" borderId="1" xfId="2" applyFont="1" applyFill="1" applyBorder="1" applyAlignment="1" applyProtection="1">
      <alignment horizontal="left" vertical="center"/>
    </xf>
    <xf numFmtId="0" fontId="1" fillId="0" borderId="1" xfId="2" applyNumberFormat="1" applyFont="1" applyFill="1" applyBorder="1" applyAlignment="1" applyProtection="1">
      <alignment horizontal="left" vertical="center" wrapText="1"/>
    </xf>
    <xf numFmtId="0" fontId="1" fillId="0" borderId="1" xfId="2" applyNumberFormat="1" applyFont="1" applyFill="1" applyBorder="1" applyAlignment="1" applyProtection="1">
      <alignment horizontal="left" vertical="center"/>
    </xf>
    <xf numFmtId="49" fontId="1" fillId="3" borderId="1" xfId="2" applyNumberFormat="1" applyFont="1" applyFill="1" applyBorder="1" applyAlignment="1" applyProtection="1">
      <alignment horizontal="left" vertical="center" wrapText="1"/>
    </xf>
    <xf numFmtId="177" fontId="5" fillId="3" borderId="1" xfId="2" applyNumberFormat="1" applyFont="1" applyFill="1" applyBorder="1" applyAlignment="1" applyProtection="1">
      <alignment horizontal="left" vertical="center" wrapText="1"/>
    </xf>
    <xf numFmtId="177" fontId="1" fillId="3" borderId="1" xfId="2" applyNumberFormat="1" applyFont="1" applyFill="1" applyBorder="1" applyAlignment="1" applyProtection="1">
      <alignment horizontal="left" vertical="center" wrapText="1"/>
    </xf>
    <xf numFmtId="177" fontId="1" fillId="3" borderId="1" xfId="2" applyNumberFormat="1" applyFont="1" applyFill="1" applyBorder="1" applyAlignment="1" applyProtection="1">
      <alignment horizontal="left" vertical="center"/>
    </xf>
    <xf numFmtId="177" fontId="1" fillId="0" borderId="1" xfId="2" applyNumberFormat="1" applyFont="1" applyFill="1" applyBorder="1" applyAlignment="1" applyProtection="1">
      <alignment horizontal="left" vertical="center" wrapText="1"/>
    </xf>
    <xf numFmtId="178" fontId="1" fillId="0" borderId="1" xfId="2" applyNumberFormat="1" applyFont="1" applyFill="1" applyBorder="1" applyAlignment="1" applyProtection="1">
      <alignment horizontal="left" vertical="center"/>
      <protection locked="0"/>
    </xf>
    <xf numFmtId="0" fontId="7" fillId="0" borderId="1" xfId="2" applyFont="1" applyFill="1" applyBorder="1" applyAlignment="1" applyProtection="1">
      <alignment horizontal="left" vertical="center" wrapText="1"/>
    </xf>
    <xf numFmtId="177" fontId="1" fillId="0" borderId="1" xfId="2" applyNumberFormat="1" applyFont="1" applyFill="1" applyBorder="1" applyAlignment="1" applyProtection="1">
      <alignment horizontal="left" vertical="center"/>
    </xf>
    <xf numFmtId="178" fontId="1" fillId="0" borderId="1" xfId="2" applyNumberFormat="1" applyFont="1" applyFill="1" applyBorder="1" applyAlignment="1" applyProtection="1">
      <alignment horizontal="left" vertical="center" wrapText="1"/>
    </xf>
    <xf numFmtId="178" fontId="1" fillId="0" borderId="1" xfId="2" applyNumberFormat="1" applyFont="1" applyFill="1" applyBorder="1" applyAlignment="1" applyProtection="1">
      <alignment horizontal="left" vertical="center"/>
    </xf>
    <xf numFmtId="176" fontId="1" fillId="3" borderId="1" xfId="2" applyNumberFormat="1" applyFont="1" applyFill="1" applyBorder="1" applyAlignment="1" applyProtection="1">
      <alignment horizontal="left" vertical="center"/>
    </xf>
    <xf numFmtId="178" fontId="1" fillId="3" borderId="1" xfId="2" applyNumberFormat="1" applyFont="1" applyFill="1" applyBorder="1" applyAlignment="1" applyProtection="1">
      <alignment horizontal="left" vertical="center" wrapText="1"/>
    </xf>
    <xf numFmtId="0" fontId="2" fillId="0" borderId="1" xfId="2" applyFont="1" applyFill="1" applyBorder="1" applyAlignment="1" applyProtection="1">
      <alignment horizontal="left" vertical="center"/>
    </xf>
    <xf numFmtId="0" fontId="1" fillId="3" borderId="1" xfId="2" applyNumberFormat="1" applyFont="1" applyFill="1" applyBorder="1" applyAlignment="1" applyProtection="1">
      <alignment horizontal="left" vertical="center"/>
    </xf>
    <xf numFmtId="49" fontId="1" fillId="3" borderId="1" xfId="2" applyNumberFormat="1" applyFont="1" applyFill="1" applyBorder="1" applyAlignment="1" applyProtection="1">
      <alignment horizontal="left" vertical="center"/>
    </xf>
    <xf numFmtId="177" fontId="1" fillId="2" borderId="1" xfId="2" applyNumberFormat="1" applyFont="1" applyFill="1" applyBorder="1" applyAlignment="1" applyProtection="1">
      <alignment horizontal="left" vertical="center" wrapText="1"/>
    </xf>
    <xf numFmtId="178" fontId="1" fillId="3" borderId="1" xfId="2" applyNumberFormat="1" applyFont="1" applyFill="1" applyBorder="1" applyAlignment="1" applyProtection="1">
      <alignment horizontal="left" vertical="center"/>
    </xf>
    <xf numFmtId="0" fontId="1" fillId="2" borderId="1" xfId="2" applyNumberFormat="1" applyFont="1" applyFill="1" applyBorder="1" applyAlignment="1" applyProtection="1">
      <alignment horizontal="left" vertical="center" wrapText="1"/>
    </xf>
    <xf numFmtId="0" fontId="1" fillId="2" borderId="1" xfId="2" applyFont="1" applyFill="1" applyBorder="1" applyAlignment="1" applyProtection="1">
      <alignment horizontal="left" vertical="center"/>
    </xf>
    <xf numFmtId="0" fontId="7" fillId="2" borderId="1" xfId="2" applyFont="1" applyFill="1" applyBorder="1" applyAlignment="1" applyProtection="1">
      <alignment horizontal="left" vertical="center" wrapText="1"/>
    </xf>
    <xf numFmtId="177" fontId="1" fillId="2" borderId="1" xfId="2" applyNumberFormat="1" applyFont="1" applyFill="1" applyBorder="1" applyAlignment="1" applyProtection="1">
      <alignment horizontal="left" vertical="center"/>
    </xf>
    <xf numFmtId="178" fontId="1" fillId="2" borderId="1" xfId="2" applyNumberFormat="1" applyFont="1" applyFill="1" applyBorder="1" applyAlignment="1" applyProtection="1">
      <alignment horizontal="left" vertical="center" wrapText="1"/>
    </xf>
    <xf numFmtId="49" fontId="1" fillId="2" borderId="1" xfId="2" applyNumberFormat="1" applyFont="1" applyFill="1" applyBorder="1" applyAlignment="1" applyProtection="1">
      <alignment horizontal="left" vertical="center" wrapText="1"/>
    </xf>
    <xf numFmtId="178" fontId="10" fillId="0" borderId="1" xfId="2" applyNumberFormat="1" applyFont="1" applyFill="1" applyBorder="1" applyAlignment="1" applyProtection="1">
      <alignment horizontal="left" vertical="center" wrapText="1"/>
    </xf>
    <xf numFmtId="0" fontId="8" fillId="2" borderId="1" xfId="2" applyNumberFormat="1" applyFont="1" applyFill="1" applyBorder="1" applyAlignment="1" applyProtection="1">
      <alignment horizontal="left" vertical="center"/>
    </xf>
    <xf numFmtId="0" fontId="1" fillId="2" borderId="1" xfId="2" applyNumberFormat="1" applyFont="1" applyFill="1" applyBorder="1" applyAlignment="1" applyProtection="1">
      <alignment horizontal="left" vertical="center"/>
    </xf>
    <xf numFmtId="0" fontId="10" fillId="3" borderId="1" xfId="2" applyFont="1" applyFill="1" applyBorder="1" applyAlignment="1" applyProtection="1">
      <alignment horizontal="left" vertical="center" wrapText="1"/>
    </xf>
    <xf numFmtId="0" fontId="1" fillId="3" borderId="1" xfId="2" applyFont="1" applyFill="1" applyBorder="1" applyAlignment="1" applyProtection="1">
      <alignment horizontal="left" vertical="center" wrapText="1"/>
    </xf>
    <xf numFmtId="0" fontId="1" fillId="2" borderId="1" xfId="2" applyFont="1" applyFill="1" applyBorder="1" applyAlignment="1" applyProtection="1">
      <alignment horizontal="left" vertical="center" wrapText="1"/>
    </xf>
    <xf numFmtId="0" fontId="10" fillId="0" borderId="1" xfId="2" applyFont="1" applyFill="1" applyBorder="1" applyAlignment="1" applyProtection="1">
      <alignment horizontal="left" vertical="center" wrapText="1"/>
    </xf>
    <xf numFmtId="0" fontId="1" fillId="0" borderId="1" xfId="2" applyFont="1" applyFill="1" applyBorder="1" applyAlignment="1" applyProtection="1">
      <alignment horizontal="left" vertical="center" wrapText="1"/>
    </xf>
    <xf numFmtId="0" fontId="4" fillId="2" borderId="0" xfId="2" applyFont="1" applyFill="1" applyBorder="1" applyAlignment="1" applyProtection="1">
      <alignment horizontal="center" vertical="center"/>
    </xf>
    <xf numFmtId="0" fontId="1" fillId="0" borderId="2" xfId="2" applyFont="1" applyFill="1" applyBorder="1" applyAlignment="1" applyProtection="1">
      <alignment horizontal="center" vertical="center" wrapText="1"/>
    </xf>
    <xf numFmtId="0" fontId="1" fillId="0" borderId="3" xfId="2" applyFont="1" applyFill="1" applyBorder="1" applyAlignment="1" applyProtection="1">
      <alignment horizontal="center" vertical="center" wrapText="1"/>
    </xf>
    <xf numFmtId="0" fontId="1" fillId="0" borderId="4" xfId="2" applyFont="1" applyFill="1" applyBorder="1" applyAlignment="1" applyProtection="1">
      <alignment horizontal="center" vertical="center" wrapText="1"/>
    </xf>
    <xf numFmtId="0" fontId="10" fillId="0" borderId="1" xfId="2" applyFont="1" applyFill="1" applyBorder="1" applyAlignment="1" applyProtection="1">
      <alignment horizontal="left" vertical="center" wrapText="1"/>
    </xf>
    <xf numFmtId="0" fontId="1" fillId="0" borderId="1" xfId="2" applyFont="1" applyFill="1" applyBorder="1" applyAlignment="1" applyProtection="1">
      <alignment horizontal="left" vertical="center" wrapText="1"/>
    </xf>
    <xf numFmtId="0" fontId="1" fillId="2" borderId="1" xfId="2" applyFont="1" applyFill="1" applyBorder="1" applyAlignment="1" applyProtection="1">
      <alignment horizontal="left" vertical="center" wrapText="1"/>
    </xf>
    <xf numFmtId="0" fontId="1" fillId="2" borderId="1" xfId="2" applyFont="1" applyFill="1" applyBorder="1" applyAlignment="1" applyProtection="1">
      <alignment horizontal="center" vertical="center" wrapText="1"/>
    </xf>
    <xf numFmtId="0" fontId="1" fillId="3" borderId="1" xfId="2" applyFont="1" applyFill="1" applyBorder="1" applyAlignment="1" applyProtection="1">
      <alignment horizontal="left" vertical="center" wrapText="1"/>
    </xf>
    <xf numFmtId="0" fontId="1" fillId="2" borderId="1" xfId="2" applyFont="1" applyFill="1" applyBorder="1" applyAlignment="1" applyProtection="1">
      <alignment horizontal="center" vertical="center"/>
    </xf>
    <xf numFmtId="0" fontId="1" fillId="0" borderId="1" xfId="2" applyFont="1" applyFill="1" applyBorder="1" applyAlignment="1" applyProtection="1">
      <alignment horizontal="center" vertical="center" wrapText="1"/>
    </xf>
    <xf numFmtId="0" fontId="1" fillId="3" borderId="1" xfId="2" applyFont="1" applyFill="1" applyBorder="1" applyAlignment="1" applyProtection="1">
      <alignment horizontal="center" vertical="center" wrapText="1"/>
    </xf>
    <xf numFmtId="0" fontId="10" fillId="3" borderId="1" xfId="2" applyFont="1" applyFill="1" applyBorder="1" applyAlignment="1" applyProtection="1">
      <alignment horizontal="left" vertical="center" wrapText="1"/>
    </xf>
    <xf numFmtId="0" fontId="1" fillId="0" borderId="1" xfId="2" applyFont="1" applyFill="1" applyBorder="1" applyAlignment="1" applyProtection="1">
      <alignment horizontal="center" vertical="center"/>
    </xf>
    <xf numFmtId="178" fontId="1" fillId="2" borderId="1" xfId="2" applyNumberFormat="1" applyFont="1" applyFill="1" applyBorder="1" applyAlignment="1" applyProtection="1">
      <alignment horizontal="left" vertical="center"/>
      <protection locked="0"/>
    </xf>
    <xf numFmtId="177" fontId="1" fillId="2" borderId="1" xfId="2" applyNumberFormat="1" applyFont="1" applyFill="1" applyBorder="1" applyAlignment="1" applyProtection="1">
      <alignment horizontal="left" vertical="center" wrapText="1"/>
      <protection locked="0"/>
    </xf>
    <xf numFmtId="176" fontId="1" fillId="2" borderId="1" xfId="2" applyNumberFormat="1" applyFont="1" applyFill="1" applyBorder="1" applyAlignment="1" applyProtection="1">
      <alignment horizontal="left" vertical="center"/>
      <protection locked="0"/>
    </xf>
  </cellXfs>
  <cellStyles count="3">
    <cellStyle name="常规" xfId="0" builtinId="0"/>
    <cellStyle name="常规 2" xfId="1"/>
    <cellStyle name="常规 3" xfId="2"/>
  </cellStyles>
  <dxfs count="0"/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X146"/>
  <sheetViews>
    <sheetView tabSelected="1" topLeftCell="A76" zoomScaleNormal="100" workbookViewId="0">
      <selection activeCell="F31" sqref="F31:H31"/>
    </sheetView>
  </sheetViews>
  <sheetFormatPr defaultColWidth="9" defaultRowHeight="14.25"/>
  <cols>
    <col min="1" max="1" width="4" style="5" customWidth="1"/>
    <col min="2" max="2" width="6.75" style="3" hidden="1" customWidth="1"/>
    <col min="3" max="3" width="5.25" style="3" hidden="1" customWidth="1"/>
    <col min="4" max="4" width="10.125" style="3" customWidth="1"/>
    <col min="5" max="5" width="10.125" style="3" hidden="1" customWidth="1"/>
    <col min="6" max="6" width="10.25" style="3" customWidth="1"/>
    <col min="7" max="7" width="7.25" style="3" customWidth="1"/>
    <col min="8" max="8" width="9.5" style="3" customWidth="1"/>
    <col min="9" max="9" width="3.5" style="3" customWidth="1"/>
    <col min="10" max="10" width="7.5" style="6" customWidth="1"/>
    <col min="11" max="11" width="9.25" style="3" customWidth="1"/>
    <col min="12" max="12" width="10" style="6" customWidth="1"/>
    <col min="13" max="13" width="35.25" style="1" customWidth="1"/>
    <col min="14" max="204" width="9" style="3"/>
    <col min="205" max="205" width="8.75" style="7" customWidth="1"/>
    <col min="206" max="16384" width="9" style="3"/>
  </cols>
  <sheetData>
    <row r="1" spans="1:205" ht="25.5">
      <c r="A1" s="49" t="s">
        <v>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GW1" s="3"/>
    </row>
    <row r="2" spans="1:205" ht="24">
      <c r="A2" s="8" t="s">
        <v>1</v>
      </c>
      <c r="B2" s="9" t="s">
        <v>2</v>
      </c>
      <c r="C2" s="9" t="s">
        <v>3</v>
      </c>
      <c r="D2" s="10" t="s">
        <v>4</v>
      </c>
      <c r="E2" s="10" t="s">
        <v>5</v>
      </c>
      <c r="F2" s="11" t="s">
        <v>6</v>
      </c>
      <c r="G2" s="11" t="s">
        <v>7</v>
      </c>
      <c r="H2" s="11" t="s">
        <v>8</v>
      </c>
      <c r="I2" s="10" t="s">
        <v>9</v>
      </c>
      <c r="J2" s="19" t="s">
        <v>10</v>
      </c>
      <c r="K2" s="10" t="s">
        <v>11</v>
      </c>
      <c r="L2" s="19" t="s">
        <v>12</v>
      </c>
      <c r="M2" s="10" t="s">
        <v>13</v>
      </c>
      <c r="GW2" s="3"/>
    </row>
    <row r="3" spans="1:205" ht="12" customHeight="1">
      <c r="A3" s="12">
        <v>1</v>
      </c>
      <c r="B3" s="13" t="s">
        <v>14</v>
      </c>
      <c r="C3" s="13" t="s">
        <v>15</v>
      </c>
      <c r="D3" s="45" t="s">
        <v>16</v>
      </c>
      <c r="E3" s="45">
        <v>2</v>
      </c>
      <c r="F3" s="45">
        <v>1.8</v>
      </c>
      <c r="G3" s="45">
        <v>0.8</v>
      </c>
      <c r="H3" s="45">
        <v>0.75</v>
      </c>
      <c r="I3" s="45" t="s">
        <v>17</v>
      </c>
      <c r="J3" s="20">
        <v>5</v>
      </c>
      <c r="K3" s="20">
        <f>(F3*G3*K30)+(F3*G3*H3*K31)+(2*(G3*2+H3*2)+F3*3)*K32</f>
        <v>0</v>
      </c>
      <c r="L3" s="21">
        <f>J3*K3</f>
        <v>0</v>
      </c>
      <c r="M3" s="61" t="s">
        <v>205</v>
      </c>
      <c r="GW3" s="3"/>
    </row>
    <row r="4" spans="1:205" ht="12">
      <c r="A4" s="12">
        <v>2</v>
      </c>
      <c r="B4" s="13" t="s">
        <v>14</v>
      </c>
      <c r="C4" s="13" t="s">
        <v>18</v>
      </c>
      <c r="D4" s="45" t="s">
        <v>16</v>
      </c>
      <c r="E4" s="45">
        <v>2</v>
      </c>
      <c r="F4" s="45">
        <v>1.8</v>
      </c>
      <c r="G4" s="45">
        <v>1.23</v>
      </c>
      <c r="H4" s="45">
        <v>0.75</v>
      </c>
      <c r="I4" s="45" t="s">
        <v>17</v>
      </c>
      <c r="J4" s="20">
        <v>5</v>
      </c>
      <c r="K4" s="20">
        <f>(F4*G4*K30)+(F4*G4*H4*K31)+(2*(G4*2+H4*2)+F4*3)*K32</f>
        <v>0</v>
      </c>
      <c r="L4" s="21">
        <f>J4*K4</f>
        <v>0</v>
      </c>
      <c r="M4" s="57"/>
      <c r="GW4" s="3"/>
    </row>
    <row r="5" spans="1:205" ht="12">
      <c r="A5" s="12">
        <v>3</v>
      </c>
      <c r="B5" s="13" t="s">
        <v>14</v>
      </c>
      <c r="C5" s="13" t="s">
        <v>19</v>
      </c>
      <c r="D5" s="45" t="s">
        <v>16</v>
      </c>
      <c r="E5" s="45">
        <v>2</v>
      </c>
      <c r="F5" s="45">
        <v>2.0499999999999998</v>
      </c>
      <c r="G5" s="45">
        <v>0.8</v>
      </c>
      <c r="H5" s="45">
        <v>0.75</v>
      </c>
      <c r="I5" s="45" t="s">
        <v>17</v>
      </c>
      <c r="J5" s="20">
        <v>1</v>
      </c>
      <c r="K5" s="20">
        <f>(F5*G5*K30)+(F5*G5*H5*K31)+(2*(G5*2+H5*2)+F5*3)*K32</f>
        <v>0</v>
      </c>
      <c r="L5" s="21">
        <f>J5*K5</f>
        <v>0</v>
      </c>
      <c r="M5" s="57"/>
      <c r="GW5" s="3"/>
    </row>
    <row r="6" spans="1:205" s="1" customFormat="1" ht="12">
      <c r="A6" s="12">
        <v>4</v>
      </c>
      <c r="B6" s="13" t="s">
        <v>14</v>
      </c>
      <c r="C6" s="13" t="s">
        <v>20</v>
      </c>
      <c r="D6" s="45" t="s">
        <v>16</v>
      </c>
      <c r="E6" s="45">
        <v>2</v>
      </c>
      <c r="F6" s="45">
        <v>1.5</v>
      </c>
      <c r="G6" s="45">
        <v>0.8</v>
      </c>
      <c r="H6" s="45">
        <v>0.75</v>
      </c>
      <c r="I6" s="45" t="s">
        <v>17</v>
      </c>
      <c r="J6" s="20">
        <v>1</v>
      </c>
      <c r="K6" s="20">
        <f>(F6*G6*K30)+(F6*G6*H6*K31)+(2*(G6*2+H6*2)+F6*3)*K32</f>
        <v>0</v>
      </c>
      <c r="L6" s="20">
        <f>K6*J6</f>
        <v>0</v>
      </c>
      <c r="M6" s="57"/>
    </row>
    <row r="7" spans="1:205" s="1" customFormat="1" ht="12">
      <c r="A7" s="12">
        <v>5</v>
      </c>
      <c r="B7" s="13" t="s">
        <v>14</v>
      </c>
      <c r="C7" s="13" t="s">
        <v>21</v>
      </c>
      <c r="D7" s="45" t="s">
        <v>16</v>
      </c>
      <c r="E7" s="45">
        <v>2</v>
      </c>
      <c r="F7" s="45">
        <v>1.55</v>
      </c>
      <c r="G7" s="45">
        <v>0.8</v>
      </c>
      <c r="H7" s="45">
        <v>0.75</v>
      </c>
      <c r="I7" s="45" t="s">
        <v>17</v>
      </c>
      <c r="J7" s="20">
        <v>4</v>
      </c>
      <c r="K7" s="20">
        <f>(F7*G7*K30)+(F7*G7*H7*K31)+(2*(G7*2+H7*2)+F7*3)*K32</f>
        <v>0</v>
      </c>
      <c r="L7" s="20">
        <f t="shared" ref="L7:L12" si="0">J7*K7</f>
        <v>0</v>
      </c>
      <c r="M7" s="57"/>
    </row>
    <row r="8" spans="1:205" s="1" customFormat="1" ht="12" customHeight="1">
      <c r="A8" s="12">
        <v>6</v>
      </c>
      <c r="B8" s="13" t="s">
        <v>14</v>
      </c>
      <c r="C8" s="13" t="s">
        <v>22</v>
      </c>
      <c r="D8" s="45" t="s">
        <v>16</v>
      </c>
      <c r="E8" s="45">
        <v>2</v>
      </c>
      <c r="F8" s="45">
        <v>1.85</v>
      </c>
      <c r="G8" s="45">
        <v>0.8</v>
      </c>
      <c r="H8" s="45">
        <v>0.75</v>
      </c>
      <c r="I8" s="45" t="s">
        <v>17</v>
      </c>
      <c r="J8" s="20">
        <v>2</v>
      </c>
      <c r="K8" s="20">
        <f>(F8*G8*K30)+(F8*G8*H8*K31)+(2*(G8*2+H8*2)+F8*3)*K32</f>
        <v>0</v>
      </c>
      <c r="L8" s="20">
        <f t="shared" si="0"/>
        <v>0</v>
      </c>
      <c r="M8" s="57"/>
    </row>
    <row r="9" spans="1:205" s="1" customFormat="1" ht="12">
      <c r="A9" s="12">
        <v>7</v>
      </c>
      <c r="B9" s="13" t="s">
        <v>14</v>
      </c>
      <c r="C9" s="13" t="s">
        <v>23</v>
      </c>
      <c r="D9" s="45" t="s">
        <v>16</v>
      </c>
      <c r="E9" s="45">
        <v>2</v>
      </c>
      <c r="F9" s="45">
        <v>2.2000000000000002</v>
      </c>
      <c r="G9" s="45">
        <v>0.75</v>
      </c>
      <c r="H9" s="45">
        <v>0.75</v>
      </c>
      <c r="I9" s="45" t="s">
        <v>17</v>
      </c>
      <c r="J9" s="20">
        <v>4</v>
      </c>
      <c r="K9" s="20">
        <f>(F9*G9*K30)+(F9*G9*H9*K31)+(2*(G9*2+H9*2)+F9*3)*K32</f>
        <v>0</v>
      </c>
      <c r="L9" s="20">
        <f t="shared" si="0"/>
        <v>0</v>
      </c>
      <c r="M9" s="57"/>
    </row>
    <row r="10" spans="1:205" s="1" customFormat="1" ht="12">
      <c r="A10" s="12">
        <v>8</v>
      </c>
      <c r="B10" s="13" t="s">
        <v>14</v>
      </c>
      <c r="C10" s="13" t="s">
        <v>24</v>
      </c>
      <c r="D10" s="45" t="s">
        <v>16</v>
      </c>
      <c r="E10" s="45">
        <v>3</v>
      </c>
      <c r="F10" s="45">
        <v>3</v>
      </c>
      <c r="G10" s="45">
        <v>0.8</v>
      </c>
      <c r="H10" s="45">
        <v>0.75</v>
      </c>
      <c r="I10" s="45" t="s">
        <v>17</v>
      </c>
      <c r="J10" s="20">
        <v>1</v>
      </c>
      <c r="K10" s="20">
        <f>(F10*G10*K30)+(F10*G10*H10*K31)+(3*(G10*2+H10*2)+F10*3)*K32</f>
        <v>0</v>
      </c>
      <c r="L10" s="20">
        <f t="shared" si="0"/>
        <v>0</v>
      </c>
      <c r="M10" s="57"/>
    </row>
    <row r="11" spans="1:205" s="1" customFormat="1" ht="12" customHeight="1">
      <c r="A11" s="12">
        <v>9</v>
      </c>
      <c r="B11" s="13" t="s">
        <v>14</v>
      </c>
      <c r="C11" s="13" t="s">
        <v>24</v>
      </c>
      <c r="D11" s="45" t="s">
        <v>16</v>
      </c>
      <c r="E11" s="45">
        <v>4</v>
      </c>
      <c r="F11" s="45">
        <v>3.7</v>
      </c>
      <c r="G11" s="45">
        <v>0.8</v>
      </c>
      <c r="H11" s="45">
        <v>0.75</v>
      </c>
      <c r="I11" s="45" t="s">
        <v>17</v>
      </c>
      <c r="J11" s="20">
        <v>1</v>
      </c>
      <c r="K11" s="20">
        <f>(F11*G11*K30)+(F11*G11*H11*K31)+(4*(G11*2+H11*2)+F11*3)*K32</f>
        <v>0</v>
      </c>
      <c r="L11" s="20">
        <f t="shared" si="0"/>
        <v>0</v>
      </c>
      <c r="M11" s="57"/>
    </row>
    <row r="12" spans="1:205" s="1" customFormat="1" ht="12">
      <c r="A12" s="12">
        <v>10</v>
      </c>
      <c r="B12" s="13" t="s">
        <v>14</v>
      </c>
      <c r="C12" s="13" t="s">
        <v>25</v>
      </c>
      <c r="D12" s="45" t="s">
        <v>16</v>
      </c>
      <c r="E12" s="45">
        <v>4</v>
      </c>
      <c r="F12" s="45">
        <v>4</v>
      </c>
      <c r="G12" s="45">
        <v>1.2</v>
      </c>
      <c r="H12" s="45">
        <v>0.85</v>
      </c>
      <c r="I12" s="45" t="s">
        <v>17</v>
      </c>
      <c r="J12" s="20">
        <v>1</v>
      </c>
      <c r="K12" s="20">
        <f>(F12*G12*K30)+(F12*G12*H12*K31)+(4*(G12*2+H12*2)+F12*3)*K32</f>
        <v>0</v>
      </c>
      <c r="L12" s="20">
        <f t="shared" si="0"/>
        <v>0</v>
      </c>
      <c r="M12" s="57"/>
    </row>
    <row r="13" spans="1:205" s="1" customFormat="1" ht="12">
      <c r="A13" s="12">
        <v>11</v>
      </c>
      <c r="B13" s="13" t="s">
        <v>26</v>
      </c>
      <c r="C13" s="13" t="s">
        <v>27</v>
      </c>
      <c r="D13" s="45" t="s">
        <v>28</v>
      </c>
      <c r="E13" s="45">
        <v>2</v>
      </c>
      <c r="F13" s="45">
        <v>2</v>
      </c>
      <c r="G13" s="45">
        <v>1</v>
      </c>
      <c r="H13" s="45">
        <v>0.85</v>
      </c>
      <c r="I13" s="45" t="s">
        <v>17</v>
      </c>
      <c r="J13" s="20">
        <v>1</v>
      </c>
      <c r="K13" s="20">
        <f>(F13*G13*K30)+(F13*G13*H13*K31)+(2*(G13*2+H13*2)+F13*3)*K32</f>
        <v>0</v>
      </c>
      <c r="L13" s="20">
        <f>K13*J13</f>
        <v>0</v>
      </c>
      <c r="M13" s="57"/>
    </row>
    <row r="14" spans="1:205" s="1" customFormat="1" ht="12">
      <c r="A14" s="12">
        <v>12</v>
      </c>
      <c r="B14" s="13" t="s">
        <v>26</v>
      </c>
      <c r="C14" s="13" t="s">
        <v>29</v>
      </c>
      <c r="D14" s="45" t="s">
        <v>28</v>
      </c>
      <c r="E14" s="45">
        <v>2</v>
      </c>
      <c r="F14" s="45">
        <v>2.2999999999999998</v>
      </c>
      <c r="G14" s="45">
        <v>1</v>
      </c>
      <c r="H14" s="45">
        <v>0.85</v>
      </c>
      <c r="I14" s="45" t="s">
        <v>17</v>
      </c>
      <c r="J14" s="20">
        <v>1</v>
      </c>
      <c r="K14" s="20">
        <f>(F14*G14*K30)+(F14*G14*H14*K31)+(2*(G14*2+H14*2)+F14*3)*K32</f>
        <v>0</v>
      </c>
      <c r="L14" s="20">
        <f>K14*J14</f>
        <v>0</v>
      </c>
      <c r="M14" s="57"/>
    </row>
    <row r="15" spans="1:205" s="1" customFormat="1" ht="12">
      <c r="A15" s="12">
        <v>13</v>
      </c>
      <c r="B15" s="13" t="s">
        <v>14</v>
      </c>
      <c r="C15" s="13" t="s">
        <v>23</v>
      </c>
      <c r="D15" s="45" t="s">
        <v>28</v>
      </c>
      <c r="E15" s="45">
        <v>2</v>
      </c>
      <c r="F15" s="45">
        <v>2.5499999999999998</v>
      </c>
      <c r="G15" s="45">
        <v>1</v>
      </c>
      <c r="H15" s="45">
        <v>0.85</v>
      </c>
      <c r="I15" s="45" t="s">
        <v>17</v>
      </c>
      <c r="J15" s="20">
        <v>1</v>
      </c>
      <c r="K15" s="20">
        <f>(F15*G15*K30)+(F15*G15*H15*K31)+(2*(G15*2+H15*2)+F15*3)*K32</f>
        <v>0</v>
      </c>
      <c r="L15" s="20">
        <f>K15*J15</f>
        <v>0</v>
      </c>
      <c r="M15" s="57"/>
    </row>
    <row r="16" spans="1:205" s="1" customFormat="1" ht="12">
      <c r="A16" s="12">
        <v>14</v>
      </c>
      <c r="B16" s="13" t="s">
        <v>14</v>
      </c>
      <c r="C16" s="13" t="s">
        <v>23</v>
      </c>
      <c r="D16" s="45" t="s">
        <v>28</v>
      </c>
      <c r="E16" s="45">
        <v>4</v>
      </c>
      <c r="F16" s="45">
        <v>3.6</v>
      </c>
      <c r="G16" s="45">
        <v>1</v>
      </c>
      <c r="H16" s="45">
        <v>0.85</v>
      </c>
      <c r="I16" s="45" t="s">
        <v>17</v>
      </c>
      <c r="J16" s="20">
        <v>1</v>
      </c>
      <c r="K16" s="20">
        <f>(F16*G16*K30)+(F16*G16*H16*K31)+(4*(G16*2+H16*2)+F16*3)*K32</f>
        <v>0</v>
      </c>
      <c r="L16" s="20">
        <f>K16*J16</f>
        <v>0</v>
      </c>
      <c r="M16" s="57"/>
    </row>
    <row r="17" spans="1:205" s="1" customFormat="1" ht="12">
      <c r="A17" s="12">
        <v>15</v>
      </c>
      <c r="B17" s="13" t="s">
        <v>14</v>
      </c>
      <c r="C17" s="13" t="s">
        <v>30</v>
      </c>
      <c r="D17" s="45" t="s">
        <v>28</v>
      </c>
      <c r="E17" s="45">
        <v>4</v>
      </c>
      <c r="F17" s="45">
        <v>4.5</v>
      </c>
      <c r="G17" s="45">
        <v>1</v>
      </c>
      <c r="H17" s="45">
        <v>0.85</v>
      </c>
      <c r="I17" s="45" t="s">
        <v>17</v>
      </c>
      <c r="J17" s="20">
        <v>1</v>
      </c>
      <c r="K17" s="20">
        <f>(F17*G17*K30)+(F17*G17*H17*K31)+(4*(G17*2+H17*2)+F17*3)*K32</f>
        <v>0</v>
      </c>
      <c r="L17" s="20">
        <f>K17*J17</f>
        <v>0</v>
      </c>
      <c r="M17" s="57"/>
    </row>
    <row r="18" spans="1:205" s="1" customFormat="1" ht="12">
      <c r="A18" s="12">
        <v>16</v>
      </c>
      <c r="B18" s="13" t="s">
        <v>26</v>
      </c>
      <c r="C18" s="13" t="s">
        <v>29</v>
      </c>
      <c r="D18" s="45" t="s">
        <v>28</v>
      </c>
      <c r="E18" s="45">
        <v>5</v>
      </c>
      <c r="F18" s="45">
        <v>4.7</v>
      </c>
      <c r="G18" s="45">
        <v>1</v>
      </c>
      <c r="H18" s="45">
        <v>0.85</v>
      </c>
      <c r="I18" s="45" t="s">
        <v>17</v>
      </c>
      <c r="J18" s="20">
        <v>2</v>
      </c>
      <c r="K18" s="20">
        <f>(F18*G18*K30)+(F18*G18*H18*K31)+(5*(G18*2+H18*2)+F18*3)*K32</f>
        <v>0</v>
      </c>
      <c r="L18" s="20">
        <f>J18*K18</f>
        <v>0</v>
      </c>
      <c r="M18" s="57"/>
    </row>
    <row r="19" spans="1:205" s="1" customFormat="1" ht="12">
      <c r="A19" s="12">
        <v>17</v>
      </c>
      <c r="B19" s="13" t="s">
        <v>26</v>
      </c>
      <c r="C19" s="13" t="s">
        <v>29</v>
      </c>
      <c r="D19" s="45" t="s">
        <v>28</v>
      </c>
      <c r="E19" s="45">
        <v>6</v>
      </c>
      <c r="F19" s="45">
        <v>5.3</v>
      </c>
      <c r="G19" s="45">
        <v>1</v>
      </c>
      <c r="H19" s="45">
        <v>0.85</v>
      </c>
      <c r="I19" s="45" t="s">
        <v>17</v>
      </c>
      <c r="J19" s="20">
        <v>1</v>
      </c>
      <c r="K19" s="20">
        <f>(F19*G19*K30)+(F19*G19*H19*K31)+(6*(G19*2+H19*2)+F19*3)*K32</f>
        <v>0</v>
      </c>
      <c r="L19" s="20">
        <f t="shared" ref="L19:L28" si="1">K19*J19</f>
        <v>0</v>
      </c>
      <c r="M19" s="57"/>
    </row>
    <row r="20" spans="1:205" s="1" customFormat="1" ht="12">
      <c r="A20" s="12">
        <v>18</v>
      </c>
      <c r="B20" s="13" t="s">
        <v>14</v>
      </c>
      <c r="C20" s="13" t="s">
        <v>31</v>
      </c>
      <c r="D20" s="45" t="s">
        <v>28</v>
      </c>
      <c r="E20" s="45">
        <v>6</v>
      </c>
      <c r="F20" s="45">
        <v>5.7</v>
      </c>
      <c r="G20" s="45">
        <v>1</v>
      </c>
      <c r="H20" s="45">
        <v>0.85</v>
      </c>
      <c r="I20" s="45" t="s">
        <v>17</v>
      </c>
      <c r="J20" s="20">
        <v>1</v>
      </c>
      <c r="K20" s="20">
        <f>(F20*G20*K30)+(F20*G20*H20*K31)+(6*(G20*2+H20*2)+F20*3)*K32</f>
        <v>0</v>
      </c>
      <c r="L20" s="20">
        <f t="shared" si="1"/>
        <v>0</v>
      </c>
      <c r="M20" s="57"/>
    </row>
    <row r="21" spans="1:205" s="1" customFormat="1" ht="12">
      <c r="A21" s="12">
        <v>19</v>
      </c>
      <c r="B21" s="13" t="s">
        <v>14</v>
      </c>
      <c r="C21" s="13" t="s">
        <v>23</v>
      </c>
      <c r="D21" s="45" t="s">
        <v>28</v>
      </c>
      <c r="E21" s="45">
        <v>6</v>
      </c>
      <c r="F21" s="45">
        <v>5.75</v>
      </c>
      <c r="G21" s="45">
        <v>1</v>
      </c>
      <c r="H21" s="45">
        <v>0.85</v>
      </c>
      <c r="I21" s="45" t="s">
        <v>17</v>
      </c>
      <c r="J21" s="20">
        <v>1</v>
      </c>
      <c r="K21" s="20">
        <f>(F21*G21*K30)+(F21*G21*H21*K31)+(6*(G21*2+H21*2)+F21*3)*K32</f>
        <v>0</v>
      </c>
      <c r="L21" s="20">
        <f t="shared" si="1"/>
        <v>0</v>
      </c>
      <c r="M21" s="57"/>
    </row>
    <row r="22" spans="1:205" s="1" customFormat="1" ht="12">
      <c r="A22" s="12">
        <v>20</v>
      </c>
      <c r="B22" s="13" t="s">
        <v>14</v>
      </c>
      <c r="C22" s="13" t="s">
        <v>32</v>
      </c>
      <c r="D22" s="45" t="s">
        <v>28</v>
      </c>
      <c r="E22" s="45">
        <v>6</v>
      </c>
      <c r="F22" s="45">
        <v>6.05</v>
      </c>
      <c r="G22" s="45">
        <v>1</v>
      </c>
      <c r="H22" s="45">
        <v>0.85</v>
      </c>
      <c r="I22" s="45" t="s">
        <v>17</v>
      </c>
      <c r="J22" s="20">
        <v>2</v>
      </c>
      <c r="K22" s="20">
        <f>(F22*G22*K30)+(F22*G22*H22*K31)+(6*(G22*2+H22*2)+F22*3)*K32</f>
        <v>0</v>
      </c>
      <c r="L22" s="20">
        <f t="shared" si="1"/>
        <v>0</v>
      </c>
      <c r="M22" s="55"/>
    </row>
    <row r="23" spans="1:205" s="1" customFormat="1" ht="12">
      <c r="A23" s="12">
        <v>21</v>
      </c>
      <c r="B23" s="13" t="s">
        <v>33</v>
      </c>
      <c r="C23" s="13" t="s">
        <v>34</v>
      </c>
      <c r="D23" s="45" t="s">
        <v>28</v>
      </c>
      <c r="E23" s="45">
        <v>2</v>
      </c>
      <c r="F23" s="45">
        <v>1.5</v>
      </c>
      <c r="G23" s="45">
        <v>0.85</v>
      </c>
      <c r="H23" s="45">
        <v>0.8</v>
      </c>
      <c r="I23" s="45" t="s">
        <v>17</v>
      </c>
      <c r="J23" s="20">
        <v>3</v>
      </c>
      <c r="K23" s="20">
        <f>(F23*G23*K30)+(F23*G23*H23*K31)+(2*(G23*2+H23*2)+F23*3)*K32</f>
        <v>0</v>
      </c>
      <c r="L23" s="20">
        <f t="shared" si="1"/>
        <v>0</v>
      </c>
      <c r="M23" s="57"/>
    </row>
    <row r="24" spans="1:205" s="1" customFormat="1" ht="12">
      <c r="A24" s="12">
        <v>22</v>
      </c>
      <c r="B24" s="13" t="s">
        <v>33</v>
      </c>
      <c r="C24" s="13" t="s">
        <v>35</v>
      </c>
      <c r="D24" s="45" t="s">
        <v>28</v>
      </c>
      <c r="E24" s="45">
        <v>2</v>
      </c>
      <c r="F24" s="45">
        <v>1.6</v>
      </c>
      <c r="G24" s="45">
        <v>1</v>
      </c>
      <c r="H24" s="45">
        <v>0.85</v>
      </c>
      <c r="I24" s="45" t="s">
        <v>17</v>
      </c>
      <c r="J24" s="20">
        <v>1</v>
      </c>
      <c r="K24" s="20">
        <f>(F24*G24*K30)+(F24*G24*H24*K31)+(2*(G24*2+H24*2)+F24*3)*K32</f>
        <v>0</v>
      </c>
      <c r="L24" s="20">
        <f t="shared" si="1"/>
        <v>0</v>
      </c>
      <c r="M24" s="57"/>
    </row>
    <row r="25" spans="1:205" s="1" customFormat="1" ht="12">
      <c r="A25" s="12">
        <v>23</v>
      </c>
      <c r="B25" s="13" t="s">
        <v>33</v>
      </c>
      <c r="C25" s="13" t="s">
        <v>36</v>
      </c>
      <c r="D25" s="45" t="s">
        <v>28</v>
      </c>
      <c r="E25" s="45">
        <v>2</v>
      </c>
      <c r="F25" s="45">
        <v>1.8</v>
      </c>
      <c r="G25" s="45">
        <v>1</v>
      </c>
      <c r="H25" s="45">
        <v>0.85</v>
      </c>
      <c r="I25" s="45" t="s">
        <v>17</v>
      </c>
      <c r="J25" s="20">
        <v>1</v>
      </c>
      <c r="K25" s="20">
        <f>(F25*G25*K30)+(F25*G25*H25*K31)+(2*(G25*2+H25*2)+F25*3)*K32</f>
        <v>0</v>
      </c>
      <c r="L25" s="20">
        <f t="shared" si="1"/>
        <v>0</v>
      </c>
      <c r="M25" s="57"/>
    </row>
    <row r="26" spans="1:205" s="1" customFormat="1" ht="12">
      <c r="A26" s="12">
        <v>24</v>
      </c>
      <c r="B26" s="13" t="s">
        <v>14</v>
      </c>
      <c r="C26" s="13" t="s">
        <v>32</v>
      </c>
      <c r="D26" s="45" t="s">
        <v>28</v>
      </c>
      <c r="E26" s="45">
        <v>2</v>
      </c>
      <c r="F26" s="45">
        <v>1.95</v>
      </c>
      <c r="G26" s="45">
        <v>1</v>
      </c>
      <c r="H26" s="45">
        <v>0.85</v>
      </c>
      <c r="I26" s="45" t="s">
        <v>17</v>
      </c>
      <c r="J26" s="20">
        <v>1</v>
      </c>
      <c r="K26" s="20">
        <f>(F26*G26*K30)+(F26*G26*H26*K31)+(2*(G26*2+H26*2)+F26*3)*K32</f>
        <v>0</v>
      </c>
      <c r="L26" s="20">
        <f t="shared" si="1"/>
        <v>0</v>
      </c>
      <c r="M26" s="57"/>
    </row>
    <row r="27" spans="1:205" s="1" customFormat="1" ht="12">
      <c r="A27" s="12">
        <v>25</v>
      </c>
      <c r="B27" s="13" t="s">
        <v>33</v>
      </c>
      <c r="C27" s="13" t="s">
        <v>37</v>
      </c>
      <c r="D27" s="45" t="s">
        <v>28</v>
      </c>
      <c r="E27" s="45">
        <v>2</v>
      </c>
      <c r="F27" s="45">
        <v>2.5</v>
      </c>
      <c r="G27" s="45">
        <v>1</v>
      </c>
      <c r="H27" s="45">
        <v>0.85</v>
      </c>
      <c r="I27" s="45" t="s">
        <v>17</v>
      </c>
      <c r="J27" s="20">
        <v>1</v>
      </c>
      <c r="K27" s="20">
        <f>(F27*G27*K30)+(F27*G27*H27*K31)+(2*(G27*2+H27*2)+F27*3)*K32</f>
        <v>0</v>
      </c>
      <c r="L27" s="20">
        <f t="shared" si="1"/>
        <v>0</v>
      </c>
      <c r="M27" s="57"/>
    </row>
    <row r="28" spans="1:205" ht="15.75" customHeight="1">
      <c r="A28" s="12">
        <v>26</v>
      </c>
      <c r="B28" s="13" t="s">
        <v>33</v>
      </c>
      <c r="C28" s="13" t="s">
        <v>34</v>
      </c>
      <c r="D28" s="13" t="s">
        <v>28</v>
      </c>
      <c r="E28" s="13">
        <v>3</v>
      </c>
      <c r="F28" s="45">
        <v>3</v>
      </c>
      <c r="G28" s="45">
        <v>1.5</v>
      </c>
      <c r="H28" s="45">
        <v>0.75</v>
      </c>
      <c r="I28" s="45" t="s">
        <v>17</v>
      </c>
      <c r="J28" s="20">
        <v>2</v>
      </c>
      <c r="K28" s="20">
        <f>(F28*G28*K30)+(F28*G28*H28*K31)+(3*(G28*2+H28*2)+F28*3)*K32</f>
        <v>0</v>
      </c>
      <c r="L28" s="21">
        <f t="shared" si="1"/>
        <v>0</v>
      </c>
      <c r="M28" s="57"/>
      <c r="GW28" s="3"/>
    </row>
    <row r="29" spans="1:205" s="1" customFormat="1" ht="12">
      <c r="A29" s="12">
        <v>27</v>
      </c>
      <c r="B29" s="13" t="s">
        <v>26</v>
      </c>
      <c r="C29" s="13"/>
      <c r="D29" s="45" t="s">
        <v>38</v>
      </c>
      <c r="E29" s="45">
        <v>2</v>
      </c>
      <c r="F29" s="45">
        <v>1.25</v>
      </c>
      <c r="G29" s="45">
        <v>1.25</v>
      </c>
      <c r="H29" s="45">
        <v>0.85</v>
      </c>
      <c r="I29" s="45" t="s">
        <v>39</v>
      </c>
      <c r="J29" s="20">
        <v>4</v>
      </c>
      <c r="K29" s="20">
        <f>(F29*G29*K30)+(F29*G29*H29*K31)+(2*(G29*2+H29*2)+F29*3)*K32</f>
        <v>0</v>
      </c>
      <c r="L29" s="20">
        <f>J29*K29</f>
        <v>0</v>
      </c>
      <c r="M29" s="57"/>
    </row>
    <row r="30" spans="1:205" s="2" customFormat="1" ht="24">
      <c r="A30" s="14"/>
      <c r="B30" s="15"/>
      <c r="C30" s="15"/>
      <c r="D30" s="48" t="s">
        <v>40</v>
      </c>
      <c r="E30" s="48"/>
      <c r="F30" s="50" t="s">
        <v>41</v>
      </c>
      <c r="G30" s="51"/>
      <c r="H30" s="52"/>
      <c r="I30" s="48" t="s">
        <v>42</v>
      </c>
      <c r="J30" s="22"/>
      <c r="K30" s="23">
        <v>0</v>
      </c>
      <c r="L30" s="22"/>
      <c r="M30" s="47" t="s">
        <v>206</v>
      </c>
      <c r="GW30" s="1"/>
    </row>
    <row r="31" spans="1:205" ht="49.5" customHeight="1">
      <c r="A31" s="16"/>
      <c r="B31" s="17"/>
      <c r="C31" s="17"/>
      <c r="D31" s="48" t="s">
        <v>43</v>
      </c>
      <c r="E31" s="48"/>
      <c r="F31" s="53" t="s">
        <v>207</v>
      </c>
      <c r="G31" s="54"/>
      <c r="H31" s="54"/>
      <c r="I31" s="24" t="s">
        <v>44</v>
      </c>
      <c r="J31" s="22"/>
      <c r="K31" s="23">
        <v>0</v>
      </c>
      <c r="L31" s="25"/>
      <c r="M31" s="41" t="s">
        <v>204</v>
      </c>
      <c r="GW31" s="3"/>
    </row>
    <row r="32" spans="1:205" ht="24">
      <c r="A32" s="14"/>
      <c r="B32" s="17"/>
      <c r="C32" s="17"/>
      <c r="D32" s="48" t="s">
        <v>45</v>
      </c>
      <c r="E32" s="48"/>
      <c r="F32" s="54" t="s">
        <v>46</v>
      </c>
      <c r="G32" s="54"/>
      <c r="H32" s="54"/>
      <c r="I32" s="48" t="s">
        <v>47</v>
      </c>
      <c r="J32" s="22"/>
      <c r="K32" s="23">
        <v>0</v>
      </c>
      <c r="L32" s="25"/>
      <c r="M32" s="26" t="s">
        <v>48</v>
      </c>
      <c r="GW32" s="3"/>
    </row>
    <row r="33" spans="1:205" s="1" customFormat="1" ht="48">
      <c r="A33" s="12">
        <v>28</v>
      </c>
      <c r="B33" s="13" t="s">
        <v>14</v>
      </c>
      <c r="C33" s="13" t="s">
        <v>49</v>
      </c>
      <c r="D33" s="44" t="s">
        <v>209</v>
      </c>
      <c r="E33" s="45">
        <v>2</v>
      </c>
      <c r="F33" s="45">
        <v>0.9</v>
      </c>
      <c r="G33" s="45">
        <v>1</v>
      </c>
      <c r="H33" s="45">
        <v>0.75</v>
      </c>
      <c r="I33" s="45" t="s">
        <v>17</v>
      </c>
      <c r="J33" s="20">
        <v>5</v>
      </c>
      <c r="K33" s="20">
        <f>(F33*G33*K34)+(2*(G33*2+H33*2)+F33*3)*K35</f>
        <v>0</v>
      </c>
      <c r="L33" s="20">
        <f>J33*K33</f>
        <v>0</v>
      </c>
      <c r="M33" s="45" t="s">
        <v>50</v>
      </c>
    </row>
    <row r="34" spans="1:205" s="2" customFormat="1" ht="24">
      <c r="A34" s="14"/>
      <c r="B34" s="15"/>
      <c r="C34" s="15"/>
      <c r="D34" s="48" t="s">
        <v>40</v>
      </c>
      <c r="E34" s="48"/>
      <c r="F34" s="50" t="s">
        <v>41</v>
      </c>
      <c r="G34" s="51"/>
      <c r="H34" s="52"/>
      <c r="I34" s="48" t="s">
        <v>42</v>
      </c>
      <c r="J34" s="22"/>
      <c r="K34" s="23">
        <v>0</v>
      </c>
      <c r="L34" s="22"/>
      <c r="M34" s="47" t="s">
        <v>208</v>
      </c>
      <c r="GW34" s="1"/>
    </row>
    <row r="35" spans="1:205" ht="27" customHeight="1">
      <c r="A35" s="14"/>
      <c r="B35" s="17"/>
      <c r="C35" s="17"/>
      <c r="D35" s="48" t="s">
        <v>45</v>
      </c>
      <c r="E35" s="48"/>
      <c r="F35" s="54" t="s">
        <v>46</v>
      </c>
      <c r="G35" s="54"/>
      <c r="H35" s="54"/>
      <c r="I35" s="48" t="s">
        <v>47</v>
      </c>
      <c r="J35" s="22"/>
      <c r="K35" s="23">
        <v>0</v>
      </c>
      <c r="L35" s="25"/>
      <c r="M35" s="26" t="s">
        <v>48</v>
      </c>
      <c r="GW35" s="3"/>
    </row>
    <row r="36" spans="1:205" ht="18.75" customHeight="1">
      <c r="A36" s="18" t="s">
        <v>51</v>
      </c>
      <c r="B36" s="13" t="s">
        <v>33</v>
      </c>
      <c r="C36" s="13" t="s">
        <v>52</v>
      </c>
      <c r="D36" s="45" t="s">
        <v>53</v>
      </c>
      <c r="E36" s="45"/>
      <c r="F36" s="45">
        <v>4.5</v>
      </c>
      <c r="G36" s="45">
        <v>1</v>
      </c>
      <c r="H36" s="45">
        <v>0.85</v>
      </c>
      <c r="I36" s="45" t="s">
        <v>39</v>
      </c>
      <c r="J36" s="20">
        <v>1</v>
      </c>
      <c r="K36" s="20">
        <f>(F36*G36*K40)+(F36*G36*H36*K41)</f>
        <v>0</v>
      </c>
      <c r="L36" s="20">
        <f>J36*K36</f>
        <v>0</v>
      </c>
      <c r="M36" s="57" t="s">
        <v>54</v>
      </c>
      <c r="GW36" s="3"/>
    </row>
    <row r="37" spans="1:205" s="1" customFormat="1" ht="18.75" customHeight="1">
      <c r="A37" s="18" t="s">
        <v>55</v>
      </c>
      <c r="B37" s="13" t="s">
        <v>26</v>
      </c>
      <c r="C37" s="13" t="s">
        <v>29</v>
      </c>
      <c r="D37" s="45" t="s">
        <v>53</v>
      </c>
      <c r="E37" s="45"/>
      <c r="F37" s="45">
        <v>3.5</v>
      </c>
      <c r="G37" s="45">
        <v>1.5</v>
      </c>
      <c r="H37" s="45">
        <v>0.85</v>
      </c>
      <c r="I37" s="45" t="s">
        <v>39</v>
      </c>
      <c r="J37" s="20">
        <v>1</v>
      </c>
      <c r="K37" s="20">
        <f>(F37*G37*K40)+(F37*G37*H37*K41)</f>
        <v>0</v>
      </c>
      <c r="L37" s="20">
        <f>J37*K37</f>
        <v>0</v>
      </c>
      <c r="M37" s="57"/>
    </row>
    <row r="38" spans="1:205" s="1" customFormat="1" ht="18.75" customHeight="1">
      <c r="A38" s="18" t="s">
        <v>56</v>
      </c>
      <c r="B38" s="13" t="s">
        <v>26</v>
      </c>
      <c r="C38" s="13" t="s">
        <v>57</v>
      </c>
      <c r="D38" s="45" t="s">
        <v>53</v>
      </c>
      <c r="E38" s="45"/>
      <c r="F38" s="45">
        <v>4.8</v>
      </c>
      <c r="G38" s="45">
        <v>1.5</v>
      </c>
      <c r="H38" s="45">
        <v>0.85</v>
      </c>
      <c r="I38" s="45" t="s">
        <v>39</v>
      </c>
      <c r="J38" s="20">
        <v>1</v>
      </c>
      <c r="K38" s="20">
        <f>(F38*G38*K40)+(F38*G38*H38*K41)</f>
        <v>0</v>
      </c>
      <c r="L38" s="20">
        <f>J38*K38</f>
        <v>0</v>
      </c>
      <c r="M38" s="57"/>
    </row>
    <row r="39" spans="1:205" ht="18.75" customHeight="1">
      <c r="A39" s="18" t="s">
        <v>58</v>
      </c>
      <c r="B39" s="13" t="s">
        <v>33</v>
      </c>
      <c r="C39" s="13" t="s">
        <v>34</v>
      </c>
      <c r="D39" s="45" t="s">
        <v>53</v>
      </c>
      <c r="E39" s="45"/>
      <c r="F39" s="45">
        <v>6.8</v>
      </c>
      <c r="G39" s="45">
        <v>1.5</v>
      </c>
      <c r="H39" s="45">
        <v>0.85</v>
      </c>
      <c r="I39" s="45" t="s">
        <v>39</v>
      </c>
      <c r="J39" s="20">
        <v>1</v>
      </c>
      <c r="K39" s="20">
        <f>(F39*G39*K40)+(F39*G39*H39*K41)</f>
        <v>0</v>
      </c>
      <c r="L39" s="20">
        <f>J39*K39</f>
        <v>0</v>
      </c>
      <c r="M39" s="57"/>
      <c r="GW39" s="3"/>
    </row>
    <row r="40" spans="1:205" ht="18.75" customHeight="1">
      <c r="A40" s="14"/>
      <c r="B40" s="15"/>
      <c r="C40" s="15"/>
      <c r="D40" s="48" t="s">
        <v>40</v>
      </c>
      <c r="E40" s="48"/>
      <c r="F40" s="50" t="s">
        <v>41</v>
      </c>
      <c r="G40" s="51"/>
      <c r="H40" s="52"/>
      <c r="I40" s="48" t="s">
        <v>42</v>
      </c>
      <c r="J40" s="22"/>
      <c r="K40" s="23">
        <v>0</v>
      </c>
      <c r="L40" s="22"/>
      <c r="M40" s="48"/>
      <c r="GW40" s="3"/>
    </row>
    <row r="41" spans="1:205" ht="45.75" customHeight="1">
      <c r="A41" s="16"/>
      <c r="B41" s="17"/>
      <c r="C41" s="17"/>
      <c r="D41" s="48" t="s">
        <v>43</v>
      </c>
      <c r="E41" s="48"/>
      <c r="F41" s="53" t="s">
        <v>207</v>
      </c>
      <c r="G41" s="54"/>
      <c r="H41" s="54"/>
      <c r="I41" s="24" t="s">
        <v>44</v>
      </c>
      <c r="J41" s="22"/>
      <c r="K41" s="23">
        <v>0</v>
      </c>
      <c r="L41" s="25"/>
      <c r="M41" s="41" t="s">
        <v>204</v>
      </c>
      <c r="GW41" s="3"/>
    </row>
    <row r="42" spans="1:205" s="1" customFormat="1" ht="18" customHeight="1">
      <c r="A42" s="18" t="s">
        <v>59</v>
      </c>
      <c r="B42" s="13" t="s">
        <v>14</v>
      </c>
      <c r="C42" s="13" t="s">
        <v>60</v>
      </c>
      <c r="D42" s="45" t="s">
        <v>61</v>
      </c>
      <c r="E42" s="45"/>
      <c r="F42" s="45">
        <v>1.8</v>
      </c>
      <c r="G42" s="45">
        <v>1.23</v>
      </c>
      <c r="H42" s="45">
        <v>1.8</v>
      </c>
      <c r="I42" s="45" t="s">
        <v>62</v>
      </c>
      <c r="J42" s="20">
        <v>1</v>
      </c>
      <c r="K42" s="28">
        <f>(F42*4+G42*6+H42*6)*K47+(F42*G42*3*K48)</f>
        <v>0</v>
      </c>
      <c r="L42" s="20">
        <f>J42*K42</f>
        <v>0</v>
      </c>
      <c r="M42" s="57" t="s">
        <v>63</v>
      </c>
    </row>
    <row r="43" spans="1:205" s="1" customFormat="1" ht="18" customHeight="1">
      <c r="A43" s="18" t="s">
        <v>64</v>
      </c>
      <c r="B43" s="13" t="s">
        <v>14</v>
      </c>
      <c r="C43" s="13" t="s">
        <v>21</v>
      </c>
      <c r="D43" s="45" t="s">
        <v>61</v>
      </c>
      <c r="E43" s="45"/>
      <c r="F43" s="45">
        <v>1.5</v>
      </c>
      <c r="G43" s="45">
        <v>0.8</v>
      </c>
      <c r="H43" s="45">
        <v>1.8</v>
      </c>
      <c r="I43" s="45" t="s">
        <v>62</v>
      </c>
      <c r="J43" s="20">
        <v>1</v>
      </c>
      <c r="K43" s="28">
        <f>(F43*4+G43*6+H43*6)*K47+(F43*G43*3*K48)</f>
        <v>0</v>
      </c>
      <c r="L43" s="20">
        <f>K43*J43</f>
        <v>0</v>
      </c>
      <c r="M43" s="57"/>
    </row>
    <row r="44" spans="1:205" s="1" customFormat="1" ht="18" customHeight="1">
      <c r="A44" s="18" t="s">
        <v>65</v>
      </c>
      <c r="B44" s="13" t="s">
        <v>14</v>
      </c>
      <c r="C44" s="13" t="s">
        <v>19</v>
      </c>
      <c r="D44" s="45" t="s">
        <v>61</v>
      </c>
      <c r="E44" s="45"/>
      <c r="F44" s="45">
        <v>1.55</v>
      </c>
      <c r="G44" s="45">
        <v>0.8</v>
      </c>
      <c r="H44" s="45">
        <v>1.8</v>
      </c>
      <c r="I44" s="45" t="s">
        <v>62</v>
      </c>
      <c r="J44" s="20">
        <v>2</v>
      </c>
      <c r="K44" s="28">
        <f>(F44*4+G44*6+H44*6)*K47+(F44*G44*3*K48)</f>
        <v>0</v>
      </c>
      <c r="L44" s="20">
        <f>K44*J44</f>
        <v>0</v>
      </c>
      <c r="M44" s="57"/>
    </row>
    <row r="45" spans="1:205" s="1" customFormat="1" ht="18" customHeight="1">
      <c r="A45" s="18" t="s">
        <v>66</v>
      </c>
      <c r="B45" s="13" t="s">
        <v>14</v>
      </c>
      <c r="C45" s="13" t="s">
        <v>60</v>
      </c>
      <c r="D45" s="45" t="s">
        <v>61</v>
      </c>
      <c r="E45" s="45"/>
      <c r="F45" s="45">
        <v>1.6</v>
      </c>
      <c r="G45" s="45">
        <v>0.8</v>
      </c>
      <c r="H45" s="45">
        <v>1.8</v>
      </c>
      <c r="I45" s="45" t="s">
        <v>62</v>
      </c>
      <c r="J45" s="20">
        <v>6</v>
      </c>
      <c r="K45" s="28">
        <f>(F45*4+G45*6+H45*6)*K47+(F45*G45*3*K48)</f>
        <v>0</v>
      </c>
      <c r="L45" s="20">
        <f>K45*J45</f>
        <v>0</v>
      </c>
      <c r="M45" s="57"/>
    </row>
    <row r="46" spans="1:205" s="1" customFormat="1" ht="18" customHeight="1">
      <c r="A46" s="18" t="s">
        <v>67</v>
      </c>
      <c r="B46" s="13" t="s">
        <v>14</v>
      </c>
      <c r="C46" s="13" t="s">
        <v>60</v>
      </c>
      <c r="D46" s="45" t="s">
        <v>61</v>
      </c>
      <c r="E46" s="45"/>
      <c r="F46" s="45">
        <v>1.8</v>
      </c>
      <c r="G46" s="45">
        <v>0.8</v>
      </c>
      <c r="H46" s="45">
        <v>1.8</v>
      </c>
      <c r="I46" s="45" t="s">
        <v>62</v>
      </c>
      <c r="J46" s="20">
        <v>1</v>
      </c>
      <c r="K46" s="28">
        <f>(F46*4+G46*6+H46*6)*K47+(F46*G46*3*K48)</f>
        <v>0</v>
      </c>
      <c r="L46" s="20">
        <f>K46*J46</f>
        <v>0</v>
      </c>
      <c r="M46" s="57"/>
    </row>
    <row r="47" spans="1:205" ht="12">
      <c r="A47" s="35"/>
      <c r="B47" s="36"/>
      <c r="C47" s="36"/>
      <c r="D47" s="46" t="s">
        <v>68</v>
      </c>
      <c r="E47" s="46"/>
      <c r="F47" s="55"/>
      <c r="G47" s="55"/>
      <c r="H47" s="55"/>
      <c r="I47" s="37" t="s">
        <v>69</v>
      </c>
      <c r="J47" s="33"/>
      <c r="K47" s="63">
        <v>0</v>
      </c>
      <c r="L47" s="38"/>
      <c r="M47" s="39" t="s">
        <v>70</v>
      </c>
      <c r="GW47" s="3"/>
    </row>
    <row r="48" spans="1:205" ht="31.5" customHeight="1">
      <c r="A48" s="40"/>
      <c r="B48" s="36"/>
      <c r="C48" s="36"/>
      <c r="D48" s="46" t="s">
        <v>71</v>
      </c>
      <c r="E48" s="46"/>
      <c r="F48" s="55" t="s">
        <v>72</v>
      </c>
      <c r="G48" s="55"/>
      <c r="H48" s="55"/>
      <c r="I48" s="46" t="s">
        <v>42</v>
      </c>
      <c r="J48" s="33"/>
      <c r="K48" s="63">
        <v>0</v>
      </c>
      <c r="L48" s="38"/>
      <c r="M48" s="39" t="s">
        <v>73</v>
      </c>
      <c r="GW48" s="3"/>
    </row>
    <row r="49" spans="1:205" s="1" customFormat="1" ht="12" customHeight="1">
      <c r="A49" s="12">
        <v>38</v>
      </c>
      <c r="B49" s="13" t="s">
        <v>26</v>
      </c>
      <c r="C49" s="13" t="s">
        <v>74</v>
      </c>
      <c r="D49" s="45" t="s">
        <v>75</v>
      </c>
      <c r="E49" s="45"/>
      <c r="F49" s="45">
        <v>1</v>
      </c>
      <c r="G49" s="45">
        <v>0.75</v>
      </c>
      <c r="H49" s="45">
        <v>0.85</v>
      </c>
      <c r="I49" s="45" t="s">
        <v>39</v>
      </c>
      <c r="J49" s="20">
        <v>1</v>
      </c>
      <c r="K49" s="28">
        <f>(F49*G49*K100)+(F49*G49*H49*K101)</f>
        <v>0</v>
      </c>
      <c r="L49" s="20">
        <f>J49*K49</f>
        <v>0</v>
      </c>
      <c r="M49" s="57" t="s">
        <v>54</v>
      </c>
    </row>
    <row r="50" spans="1:205" s="1" customFormat="1" ht="12">
      <c r="A50" s="12">
        <v>39</v>
      </c>
      <c r="B50" s="13" t="s">
        <v>26</v>
      </c>
      <c r="C50" s="13" t="s">
        <v>76</v>
      </c>
      <c r="D50" s="45" t="s">
        <v>75</v>
      </c>
      <c r="E50" s="45"/>
      <c r="F50" s="45">
        <v>1.1499999999999999</v>
      </c>
      <c r="G50" s="45">
        <v>0.75</v>
      </c>
      <c r="H50" s="45">
        <v>0.85</v>
      </c>
      <c r="I50" s="45" t="s">
        <v>39</v>
      </c>
      <c r="J50" s="20">
        <v>1</v>
      </c>
      <c r="K50" s="28">
        <f>(F50*G50*K100)+(F50*G50*H50*K101)</f>
        <v>0</v>
      </c>
      <c r="L50" s="20">
        <f>J50*K50</f>
        <v>0</v>
      </c>
      <c r="M50" s="57"/>
    </row>
    <row r="51" spans="1:205" s="1" customFormat="1" ht="12">
      <c r="A51" s="12">
        <v>40</v>
      </c>
      <c r="B51" s="13" t="s">
        <v>26</v>
      </c>
      <c r="C51" s="13" t="s">
        <v>77</v>
      </c>
      <c r="D51" s="45" t="s">
        <v>75</v>
      </c>
      <c r="E51" s="45"/>
      <c r="F51" s="45">
        <v>1.2</v>
      </c>
      <c r="G51" s="45">
        <v>0.75</v>
      </c>
      <c r="H51" s="45">
        <v>0.85</v>
      </c>
      <c r="I51" s="45" t="s">
        <v>39</v>
      </c>
      <c r="J51" s="20">
        <v>1</v>
      </c>
      <c r="K51" s="28">
        <f>(F51*G51*K100)+(F51*G51*H51*K101)</f>
        <v>0</v>
      </c>
      <c r="L51" s="20">
        <f>K51*J51</f>
        <v>0</v>
      </c>
      <c r="M51" s="57"/>
    </row>
    <row r="52" spans="1:205" s="1" customFormat="1" ht="12">
      <c r="A52" s="12">
        <v>41</v>
      </c>
      <c r="B52" s="13" t="s">
        <v>26</v>
      </c>
      <c r="C52" s="13" t="s">
        <v>78</v>
      </c>
      <c r="D52" s="45" t="s">
        <v>75</v>
      </c>
      <c r="E52" s="45"/>
      <c r="F52" s="45">
        <v>1.3</v>
      </c>
      <c r="G52" s="45">
        <v>0.75</v>
      </c>
      <c r="H52" s="45">
        <v>0.85</v>
      </c>
      <c r="I52" s="45" t="s">
        <v>39</v>
      </c>
      <c r="J52" s="20">
        <v>1</v>
      </c>
      <c r="K52" s="28">
        <f>(F52*G52*K100)+(F52*G52*H52*K101)</f>
        <v>0</v>
      </c>
      <c r="L52" s="20">
        <f>K52*J52</f>
        <v>0</v>
      </c>
      <c r="M52" s="57"/>
    </row>
    <row r="53" spans="1:205" s="1" customFormat="1" ht="12">
      <c r="A53" s="12">
        <v>42</v>
      </c>
      <c r="B53" s="13" t="s">
        <v>26</v>
      </c>
      <c r="C53" s="13" t="s">
        <v>77</v>
      </c>
      <c r="D53" s="45" t="s">
        <v>75</v>
      </c>
      <c r="E53" s="45"/>
      <c r="F53" s="45">
        <v>1.35</v>
      </c>
      <c r="G53" s="45">
        <v>0.75</v>
      </c>
      <c r="H53" s="45">
        <v>0.85</v>
      </c>
      <c r="I53" s="45" t="s">
        <v>39</v>
      </c>
      <c r="J53" s="20">
        <v>1</v>
      </c>
      <c r="K53" s="28">
        <f>(F53*G53*K100)+(F53*G53*H53*K101)</f>
        <v>0</v>
      </c>
      <c r="L53" s="20">
        <f>J53*K53</f>
        <v>0</v>
      </c>
      <c r="M53" s="57"/>
    </row>
    <row r="54" spans="1:205" ht="12">
      <c r="A54" s="12">
        <v>43</v>
      </c>
      <c r="B54" s="13" t="s">
        <v>14</v>
      </c>
      <c r="C54" s="13" t="s">
        <v>79</v>
      </c>
      <c r="D54" s="45" t="s">
        <v>75</v>
      </c>
      <c r="E54" s="45"/>
      <c r="F54" s="45">
        <v>1.5</v>
      </c>
      <c r="G54" s="45">
        <v>0.75</v>
      </c>
      <c r="H54" s="45">
        <v>0.85</v>
      </c>
      <c r="I54" s="45" t="s">
        <v>39</v>
      </c>
      <c r="J54" s="20">
        <v>3</v>
      </c>
      <c r="K54" s="28">
        <f>(F54*G54*K100)+(F54*G54*H54*K101)</f>
        <v>0</v>
      </c>
      <c r="L54" s="20">
        <f t="shared" ref="L54:L63" si="2">K54*J54</f>
        <v>0</v>
      </c>
      <c r="M54" s="57"/>
      <c r="GW54" s="3"/>
    </row>
    <row r="55" spans="1:205" s="1" customFormat="1" ht="12">
      <c r="A55" s="12">
        <v>44</v>
      </c>
      <c r="B55" s="13" t="s">
        <v>26</v>
      </c>
      <c r="C55" s="13" t="s">
        <v>74</v>
      </c>
      <c r="D55" s="45" t="s">
        <v>75</v>
      </c>
      <c r="E55" s="45"/>
      <c r="F55" s="45">
        <v>1.6</v>
      </c>
      <c r="G55" s="45">
        <v>0.75</v>
      </c>
      <c r="H55" s="45">
        <v>0.85</v>
      </c>
      <c r="I55" s="45" t="s">
        <v>39</v>
      </c>
      <c r="J55" s="20">
        <v>1</v>
      </c>
      <c r="K55" s="28">
        <f>(F55*G55*K100)+(F55*G55*H55*K101)</f>
        <v>0</v>
      </c>
      <c r="L55" s="20">
        <f t="shared" si="2"/>
        <v>0</v>
      </c>
      <c r="M55" s="57"/>
    </row>
    <row r="56" spans="1:205" s="1" customFormat="1" ht="12">
      <c r="A56" s="12">
        <v>45</v>
      </c>
      <c r="B56" s="13" t="s">
        <v>26</v>
      </c>
      <c r="C56" s="13" t="s">
        <v>80</v>
      </c>
      <c r="D56" s="45" t="s">
        <v>75</v>
      </c>
      <c r="E56" s="45"/>
      <c r="F56" s="45">
        <v>1.8</v>
      </c>
      <c r="G56" s="45">
        <v>0.75</v>
      </c>
      <c r="H56" s="45">
        <v>0.85</v>
      </c>
      <c r="I56" s="45" t="s">
        <v>39</v>
      </c>
      <c r="J56" s="20">
        <v>8</v>
      </c>
      <c r="K56" s="28">
        <f>(F56*G56*K100)+(F56*G56*H56*K101)</f>
        <v>0</v>
      </c>
      <c r="L56" s="20">
        <f t="shared" si="2"/>
        <v>0</v>
      </c>
      <c r="M56" s="57"/>
    </row>
    <row r="57" spans="1:205" s="1" customFormat="1" ht="12">
      <c r="A57" s="12">
        <v>46</v>
      </c>
      <c r="B57" s="13" t="s">
        <v>26</v>
      </c>
      <c r="C57" s="13" t="s">
        <v>81</v>
      </c>
      <c r="D57" s="45" t="s">
        <v>75</v>
      </c>
      <c r="E57" s="45"/>
      <c r="F57" s="45">
        <v>1.9</v>
      </c>
      <c r="G57" s="45">
        <v>0.75</v>
      </c>
      <c r="H57" s="45">
        <v>0.85</v>
      </c>
      <c r="I57" s="45" t="s">
        <v>39</v>
      </c>
      <c r="J57" s="20">
        <v>2</v>
      </c>
      <c r="K57" s="28">
        <f>(F57*G57*K100)+(F57*G57*H57*K101)</f>
        <v>0</v>
      </c>
      <c r="L57" s="20">
        <f t="shared" si="2"/>
        <v>0</v>
      </c>
      <c r="M57" s="57"/>
    </row>
    <row r="58" spans="1:205" ht="12">
      <c r="A58" s="12">
        <v>47</v>
      </c>
      <c r="B58" s="13" t="s">
        <v>33</v>
      </c>
      <c r="C58" s="13" t="s">
        <v>82</v>
      </c>
      <c r="D58" s="45" t="s">
        <v>75</v>
      </c>
      <c r="E58" s="45"/>
      <c r="F58" s="45">
        <v>1.9650000000000001</v>
      </c>
      <c r="G58" s="45">
        <v>0.75</v>
      </c>
      <c r="H58" s="45">
        <v>0.85</v>
      </c>
      <c r="I58" s="45" t="s">
        <v>39</v>
      </c>
      <c r="J58" s="20">
        <v>1</v>
      </c>
      <c r="K58" s="28">
        <f>(F58*G58*K100)+(F58*G58*H58*K101)</f>
        <v>0</v>
      </c>
      <c r="L58" s="20">
        <f t="shared" si="2"/>
        <v>0</v>
      </c>
      <c r="M58" s="57"/>
      <c r="GW58" s="3"/>
    </row>
    <row r="59" spans="1:205" s="1" customFormat="1" ht="12">
      <c r="A59" s="12">
        <v>48</v>
      </c>
      <c r="B59" s="13" t="s">
        <v>26</v>
      </c>
      <c r="C59" s="13" t="s">
        <v>83</v>
      </c>
      <c r="D59" s="45" t="s">
        <v>75</v>
      </c>
      <c r="E59" s="45"/>
      <c r="F59" s="45">
        <v>2</v>
      </c>
      <c r="G59" s="45">
        <v>0.75</v>
      </c>
      <c r="H59" s="45">
        <v>0.85</v>
      </c>
      <c r="I59" s="45" t="s">
        <v>39</v>
      </c>
      <c r="J59" s="20">
        <v>6</v>
      </c>
      <c r="K59" s="28">
        <f>(F59*G59*K100)+(F59*G59*H59*K101)</f>
        <v>0</v>
      </c>
      <c r="L59" s="20">
        <f t="shared" si="2"/>
        <v>0</v>
      </c>
      <c r="M59" s="57"/>
    </row>
    <row r="60" spans="1:205" ht="12">
      <c r="A60" s="12">
        <v>49</v>
      </c>
      <c r="B60" s="13" t="s">
        <v>26</v>
      </c>
      <c r="C60" s="13" t="s">
        <v>84</v>
      </c>
      <c r="D60" s="45" t="s">
        <v>75</v>
      </c>
      <c r="E60" s="45"/>
      <c r="F60" s="45">
        <v>2.1</v>
      </c>
      <c r="G60" s="45">
        <v>0.75</v>
      </c>
      <c r="H60" s="45">
        <v>0.85</v>
      </c>
      <c r="I60" s="45" t="s">
        <v>39</v>
      </c>
      <c r="J60" s="20">
        <v>2</v>
      </c>
      <c r="K60" s="28">
        <f>(F60*G60*K100)+(F60*G60*H60*K101)</f>
        <v>0</v>
      </c>
      <c r="L60" s="20">
        <f t="shared" si="2"/>
        <v>0</v>
      </c>
      <c r="M60" s="57"/>
      <c r="GW60" s="3"/>
    </row>
    <row r="61" spans="1:205" s="1" customFormat="1" ht="12">
      <c r="A61" s="12">
        <v>50</v>
      </c>
      <c r="B61" s="13" t="s">
        <v>26</v>
      </c>
      <c r="C61" s="13" t="s">
        <v>85</v>
      </c>
      <c r="D61" s="45" t="s">
        <v>75</v>
      </c>
      <c r="E61" s="45"/>
      <c r="F61" s="45">
        <v>2.15</v>
      </c>
      <c r="G61" s="45">
        <v>0.75</v>
      </c>
      <c r="H61" s="45">
        <v>0.85</v>
      </c>
      <c r="I61" s="45" t="s">
        <v>39</v>
      </c>
      <c r="J61" s="20">
        <v>1</v>
      </c>
      <c r="K61" s="28">
        <f>(F61*G61*K100)+(F61*G61*H61*K101)</f>
        <v>0</v>
      </c>
      <c r="L61" s="20">
        <f t="shared" si="2"/>
        <v>0</v>
      </c>
      <c r="M61" s="57"/>
    </row>
    <row r="62" spans="1:205" s="1" customFormat="1" ht="12">
      <c r="A62" s="12">
        <v>51</v>
      </c>
      <c r="B62" s="13" t="s">
        <v>26</v>
      </c>
      <c r="C62" s="13" t="s">
        <v>86</v>
      </c>
      <c r="D62" s="45" t="s">
        <v>75</v>
      </c>
      <c r="E62" s="45"/>
      <c r="F62" s="45">
        <v>2.2000000000000002</v>
      </c>
      <c r="G62" s="45">
        <v>0.75</v>
      </c>
      <c r="H62" s="45">
        <v>0.85</v>
      </c>
      <c r="I62" s="45" t="s">
        <v>39</v>
      </c>
      <c r="J62" s="20">
        <v>2</v>
      </c>
      <c r="K62" s="28">
        <f>(F62*G62*K100)+(F62*G62*H62*K101)</f>
        <v>0</v>
      </c>
      <c r="L62" s="20">
        <f t="shared" si="2"/>
        <v>0</v>
      </c>
      <c r="M62" s="57"/>
    </row>
    <row r="63" spans="1:205" s="1" customFormat="1" ht="12">
      <c r="A63" s="12">
        <v>52</v>
      </c>
      <c r="B63" s="13" t="s">
        <v>26</v>
      </c>
      <c r="C63" s="13" t="s">
        <v>87</v>
      </c>
      <c r="D63" s="45" t="s">
        <v>75</v>
      </c>
      <c r="E63" s="45"/>
      <c r="F63" s="45">
        <v>2.25</v>
      </c>
      <c r="G63" s="45">
        <v>0.75</v>
      </c>
      <c r="H63" s="45">
        <v>0.85</v>
      </c>
      <c r="I63" s="45" t="s">
        <v>39</v>
      </c>
      <c r="J63" s="20">
        <v>1</v>
      </c>
      <c r="K63" s="28">
        <f>(F63*G63*K100)+(F63*G63*H63*K101)</f>
        <v>0</v>
      </c>
      <c r="L63" s="20">
        <f t="shared" si="2"/>
        <v>0</v>
      </c>
      <c r="M63" s="57"/>
    </row>
    <row r="64" spans="1:205" s="1" customFormat="1" ht="12">
      <c r="A64" s="12">
        <v>53</v>
      </c>
      <c r="B64" s="13" t="s">
        <v>26</v>
      </c>
      <c r="C64" s="13" t="s">
        <v>88</v>
      </c>
      <c r="D64" s="45" t="s">
        <v>75</v>
      </c>
      <c r="E64" s="45"/>
      <c r="F64" s="45">
        <v>2.2999999999999998</v>
      </c>
      <c r="G64" s="45">
        <v>0.75</v>
      </c>
      <c r="H64" s="45">
        <v>0.85</v>
      </c>
      <c r="I64" s="45" t="s">
        <v>39</v>
      </c>
      <c r="J64" s="20">
        <v>8</v>
      </c>
      <c r="K64" s="28">
        <f>(F64*G64*K100)+(F64*G64*H64*K101)</f>
        <v>0</v>
      </c>
      <c r="L64" s="20">
        <f>J64*K64</f>
        <v>0</v>
      </c>
      <c r="M64" s="57"/>
    </row>
    <row r="65" spans="1:13" s="1" customFormat="1" ht="12">
      <c r="A65" s="12">
        <v>54</v>
      </c>
      <c r="B65" s="13" t="s">
        <v>26</v>
      </c>
      <c r="C65" s="13" t="s">
        <v>89</v>
      </c>
      <c r="D65" s="45" t="s">
        <v>75</v>
      </c>
      <c r="E65" s="45"/>
      <c r="F65" s="45">
        <v>2.4</v>
      </c>
      <c r="G65" s="45">
        <v>0.75</v>
      </c>
      <c r="H65" s="45">
        <v>0.85</v>
      </c>
      <c r="I65" s="45" t="s">
        <v>39</v>
      </c>
      <c r="J65" s="20">
        <v>2</v>
      </c>
      <c r="K65" s="28">
        <f>(F65*G65*K100)+(F65*G65*H65*K101)</f>
        <v>0</v>
      </c>
      <c r="L65" s="20">
        <f>K65*J65</f>
        <v>0</v>
      </c>
      <c r="M65" s="57"/>
    </row>
    <row r="66" spans="1:13" s="1" customFormat="1" ht="12">
      <c r="A66" s="12">
        <v>55</v>
      </c>
      <c r="B66" s="13" t="s">
        <v>26</v>
      </c>
      <c r="C66" s="13" t="s">
        <v>90</v>
      </c>
      <c r="D66" s="45" t="s">
        <v>75</v>
      </c>
      <c r="E66" s="45"/>
      <c r="F66" s="45">
        <v>2.5</v>
      </c>
      <c r="G66" s="45">
        <v>0.75</v>
      </c>
      <c r="H66" s="45">
        <v>0.85</v>
      </c>
      <c r="I66" s="45" t="s">
        <v>39</v>
      </c>
      <c r="J66" s="20">
        <v>10</v>
      </c>
      <c r="K66" s="28">
        <f>(F66*G66*K100)+(F66*G66*H66*K101)</f>
        <v>0</v>
      </c>
      <c r="L66" s="20">
        <f>K66*J66</f>
        <v>0</v>
      </c>
      <c r="M66" s="57"/>
    </row>
    <row r="67" spans="1:13" s="1" customFormat="1" ht="12">
      <c r="A67" s="12">
        <v>56</v>
      </c>
      <c r="B67" s="13" t="s">
        <v>26</v>
      </c>
      <c r="C67" s="13" t="s">
        <v>29</v>
      </c>
      <c r="D67" s="45" t="s">
        <v>75</v>
      </c>
      <c r="E67" s="45"/>
      <c r="F67" s="45">
        <v>2.6</v>
      </c>
      <c r="G67" s="45">
        <v>0.75</v>
      </c>
      <c r="H67" s="45">
        <v>0.85</v>
      </c>
      <c r="I67" s="45" t="s">
        <v>39</v>
      </c>
      <c r="J67" s="20">
        <v>2</v>
      </c>
      <c r="K67" s="28">
        <f>(F67*G67*K100)+(F67*G67*H67*K101)</f>
        <v>0</v>
      </c>
      <c r="L67" s="20">
        <f>K67*J67</f>
        <v>0</v>
      </c>
      <c r="M67" s="57"/>
    </row>
    <row r="68" spans="1:13" s="1" customFormat="1" ht="12">
      <c r="A68" s="12">
        <v>57</v>
      </c>
      <c r="B68" s="13" t="s">
        <v>26</v>
      </c>
      <c r="C68" s="13" t="s">
        <v>29</v>
      </c>
      <c r="D68" s="45" t="s">
        <v>75</v>
      </c>
      <c r="E68" s="45"/>
      <c r="F68" s="45">
        <v>2.7</v>
      </c>
      <c r="G68" s="45">
        <v>0.75</v>
      </c>
      <c r="H68" s="45">
        <v>0.85</v>
      </c>
      <c r="I68" s="45" t="s">
        <v>39</v>
      </c>
      <c r="J68" s="20">
        <v>2</v>
      </c>
      <c r="K68" s="28">
        <f>(F68*G68*K100)+(F68*G68*H68*K101)</f>
        <v>0</v>
      </c>
      <c r="L68" s="20">
        <f>K68*J68</f>
        <v>0</v>
      </c>
      <c r="M68" s="57"/>
    </row>
    <row r="69" spans="1:13" s="1" customFormat="1" ht="12">
      <c r="A69" s="12">
        <v>58</v>
      </c>
      <c r="B69" s="13" t="s">
        <v>26</v>
      </c>
      <c r="C69" s="13" t="s">
        <v>87</v>
      </c>
      <c r="D69" s="45" t="s">
        <v>75</v>
      </c>
      <c r="E69" s="45"/>
      <c r="F69" s="45">
        <v>2.8</v>
      </c>
      <c r="G69" s="45">
        <v>0.75</v>
      </c>
      <c r="H69" s="45">
        <v>0.85</v>
      </c>
      <c r="I69" s="45" t="s">
        <v>39</v>
      </c>
      <c r="J69" s="20">
        <v>4</v>
      </c>
      <c r="K69" s="28">
        <f>(F69*G69*K100)+(F69*G69*H69*K101)</f>
        <v>0</v>
      </c>
      <c r="L69" s="20">
        <f>J69*K69</f>
        <v>0</v>
      </c>
      <c r="M69" s="57"/>
    </row>
    <row r="70" spans="1:13" s="1" customFormat="1" ht="12">
      <c r="A70" s="12">
        <v>59</v>
      </c>
      <c r="B70" s="13" t="s">
        <v>26</v>
      </c>
      <c r="C70" s="13" t="s">
        <v>91</v>
      </c>
      <c r="D70" s="45" t="s">
        <v>75</v>
      </c>
      <c r="E70" s="45"/>
      <c r="F70" s="45">
        <v>2.9</v>
      </c>
      <c r="G70" s="45">
        <v>0.75</v>
      </c>
      <c r="H70" s="45">
        <v>0.85</v>
      </c>
      <c r="I70" s="45" t="s">
        <v>39</v>
      </c>
      <c r="J70" s="20">
        <v>1</v>
      </c>
      <c r="K70" s="28">
        <f>(F70*G70*K100)+(F70*G70*H70*K101)</f>
        <v>0</v>
      </c>
      <c r="L70" s="20">
        <f>K70*J70</f>
        <v>0</v>
      </c>
      <c r="M70" s="57"/>
    </row>
    <row r="71" spans="1:13" s="1" customFormat="1" ht="12">
      <c r="A71" s="12">
        <v>60</v>
      </c>
      <c r="B71" s="13" t="s">
        <v>26</v>
      </c>
      <c r="C71" s="13" t="s">
        <v>77</v>
      </c>
      <c r="D71" s="45" t="s">
        <v>75</v>
      </c>
      <c r="E71" s="45"/>
      <c r="F71" s="45">
        <v>3</v>
      </c>
      <c r="G71" s="45">
        <v>0.75</v>
      </c>
      <c r="H71" s="45">
        <v>0.85</v>
      </c>
      <c r="I71" s="45" t="s">
        <v>39</v>
      </c>
      <c r="J71" s="20">
        <v>4</v>
      </c>
      <c r="K71" s="28">
        <f>(F71*G71*K100)+(F71*G71*H71*K101)</f>
        <v>0</v>
      </c>
      <c r="L71" s="20">
        <f>K71*J71</f>
        <v>0</v>
      </c>
      <c r="M71" s="57"/>
    </row>
    <row r="72" spans="1:13" s="1" customFormat="1" ht="12">
      <c r="A72" s="12">
        <v>61</v>
      </c>
      <c r="B72" s="13" t="s">
        <v>33</v>
      </c>
      <c r="C72" s="13" t="s">
        <v>52</v>
      </c>
      <c r="D72" s="45" t="s">
        <v>75</v>
      </c>
      <c r="E72" s="45"/>
      <c r="F72" s="45">
        <v>3.03</v>
      </c>
      <c r="G72" s="45">
        <v>0.75</v>
      </c>
      <c r="H72" s="45">
        <v>0.85</v>
      </c>
      <c r="I72" s="45" t="s">
        <v>39</v>
      </c>
      <c r="J72" s="20">
        <v>1</v>
      </c>
      <c r="K72" s="28">
        <f>(F72*G72*K100)+(F72*G72*H72*K101)</f>
        <v>0</v>
      </c>
      <c r="L72" s="20">
        <f>K72*J72</f>
        <v>0</v>
      </c>
      <c r="M72" s="57"/>
    </row>
    <row r="73" spans="1:13" s="1" customFormat="1" ht="12">
      <c r="A73" s="12">
        <v>62</v>
      </c>
      <c r="B73" s="13" t="s">
        <v>26</v>
      </c>
      <c r="C73" s="13" t="s">
        <v>92</v>
      </c>
      <c r="D73" s="45" t="s">
        <v>75</v>
      </c>
      <c r="E73" s="45"/>
      <c r="F73" s="45">
        <v>3.2</v>
      </c>
      <c r="G73" s="45">
        <v>0.75</v>
      </c>
      <c r="H73" s="45">
        <v>0.85</v>
      </c>
      <c r="I73" s="45" t="s">
        <v>39</v>
      </c>
      <c r="J73" s="20">
        <v>1</v>
      </c>
      <c r="K73" s="28">
        <f>(F73*G73*K100)+(F73*G73*H73*K101)</f>
        <v>0</v>
      </c>
      <c r="L73" s="20">
        <f>K73*J73</f>
        <v>0</v>
      </c>
      <c r="M73" s="57"/>
    </row>
    <row r="74" spans="1:13" s="1" customFormat="1" ht="12">
      <c r="A74" s="12">
        <v>63</v>
      </c>
      <c r="B74" s="13" t="s">
        <v>33</v>
      </c>
      <c r="C74" s="13" t="s">
        <v>93</v>
      </c>
      <c r="D74" s="45" t="s">
        <v>75</v>
      </c>
      <c r="E74" s="45"/>
      <c r="F74" s="45">
        <v>3.25</v>
      </c>
      <c r="G74" s="45">
        <v>0.75</v>
      </c>
      <c r="H74" s="45">
        <v>0.85</v>
      </c>
      <c r="I74" s="45" t="s">
        <v>39</v>
      </c>
      <c r="J74" s="20">
        <v>1</v>
      </c>
      <c r="K74" s="28">
        <f>(F74*G74*K100)+(F74*G74*H74*K101)</f>
        <v>0</v>
      </c>
      <c r="L74" s="20">
        <f>K74*J74</f>
        <v>0</v>
      </c>
      <c r="M74" s="57"/>
    </row>
    <row r="75" spans="1:13" s="1" customFormat="1" ht="12">
      <c r="A75" s="12">
        <v>64</v>
      </c>
      <c r="B75" s="13" t="s">
        <v>26</v>
      </c>
      <c r="C75" s="13" t="s">
        <v>90</v>
      </c>
      <c r="D75" s="45" t="s">
        <v>75</v>
      </c>
      <c r="E75" s="45"/>
      <c r="F75" s="45">
        <v>3.3</v>
      </c>
      <c r="G75" s="45">
        <v>0.75</v>
      </c>
      <c r="H75" s="45">
        <v>0.85</v>
      </c>
      <c r="I75" s="45" t="s">
        <v>39</v>
      </c>
      <c r="J75" s="20">
        <v>2</v>
      </c>
      <c r="K75" s="28">
        <f>(F75*G75*K100)+(F75*G75*H75*K101)</f>
        <v>0</v>
      </c>
      <c r="L75" s="20">
        <f>J75*K75</f>
        <v>0</v>
      </c>
      <c r="M75" s="57"/>
    </row>
    <row r="76" spans="1:13" s="1" customFormat="1" ht="12">
      <c r="A76" s="12">
        <v>65</v>
      </c>
      <c r="B76" s="13" t="s">
        <v>26</v>
      </c>
      <c r="C76" s="13" t="s">
        <v>94</v>
      </c>
      <c r="D76" s="45" t="s">
        <v>75</v>
      </c>
      <c r="E76" s="45"/>
      <c r="F76" s="45">
        <v>3.4</v>
      </c>
      <c r="G76" s="45">
        <v>0.75</v>
      </c>
      <c r="H76" s="45">
        <v>0.85</v>
      </c>
      <c r="I76" s="45" t="s">
        <v>39</v>
      </c>
      <c r="J76" s="20">
        <v>1</v>
      </c>
      <c r="K76" s="28">
        <f>(F76*G76*K100)+(F76*G76*H76*K101)</f>
        <v>0</v>
      </c>
      <c r="L76" s="20">
        <f t="shared" ref="L76:L99" si="3">K76*J76</f>
        <v>0</v>
      </c>
      <c r="M76" s="57"/>
    </row>
    <row r="77" spans="1:13" s="1" customFormat="1" ht="12">
      <c r="A77" s="12">
        <v>66</v>
      </c>
      <c r="B77" s="13" t="s">
        <v>14</v>
      </c>
      <c r="C77" s="13" t="s">
        <v>95</v>
      </c>
      <c r="D77" s="45" t="s">
        <v>75</v>
      </c>
      <c r="E77" s="45"/>
      <c r="F77" s="45">
        <v>3.44</v>
      </c>
      <c r="G77" s="45">
        <v>0.75</v>
      </c>
      <c r="H77" s="45">
        <v>0.85</v>
      </c>
      <c r="I77" s="45" t="s">
        <v>39</v>
      </c>
      <c r="J77" s="20">
        <v>1</v>
      </c>
      <c r="K77" s="28">
        <f>(F77*G77*K100)+(F77*G77*H77*K101)</f>
        <v>0</v>
      </c>
      <c r="L77" s="20">
        <f t="shared" si="3"/>
        <v>0</v>
      </c>
      <c r="M77" s="57"/>
    </row>
    <row r="78" spans="1:13" s="1" customFormat="1" ht="12">
      <c r="A78" s="12">
        <v>67</v>
      </c>
      <c r="B78" s="13" t="s">
        <v>26</v>
      </c>
      <c r="C78" s="13" t="s">
        <v>96</v>
      </c>
      <c r="D78" s="45" t="s">
        <v>75</v>
      </c>
      <c r="E78" s="45"/>
      <c r="F78" s="45">
        <v>3.55</v>
      </c>
      <c r="G78" s="45">
        <v>0.75</v>
      </c>
      <c r="H78" s="45">
        <v>0.85</v>
      </c>
      <c r="I78" s="45" t="s">
        <v>39</v>
      </c>
      <c r="J78" s="20">
        <v>2</v>
      </c>
      <c r="K78" s="28">
        <f>(F78*G78*K100)+(F78*G78*H78*K101)</f>
        <v>0</v>
      </c>
      <c r="L78" s="20">
        <f t="shared" si="3"/>
        <v>0</v>
      </c>
      <c r="M78" s="57"/>
    </row>
    <row r="79" spans="1:13" s="1" customFormat="1" ht="12">
      <c r="A79" s="12">
        <v>68</v>
      </c>
      <c r="B79" s="13" t="s">
        <v>26</v>
      </c>
      <c r="C79" s="13" t="s">
        <v>97</v>
      </c>
      <c r="D79" s="45" t="s">
        <v>75</v>
      </c>
      <c r="E79" s="45"/>
      <c r="F79" s="45">
        <v>3.6</v>
      </c>
      <c r="G79" s="45">
        <v>0.75</v>
      </c>
      <c r="H79" s="45">
        <v>0.85</v>
      </c>
      <c r="I79" s="45" t="s">
        <v>39</v>
      </c>
      <c r="J79" s="20">
        <v>1</v>
      </c>
      <c r="K79" s="28">
        <f>(F79*G79*K100)+(F79*G79*H79*K101)</f>
        <v>0</v>
      </c>
      <c r="L79" s="20">
        <f t="shared" si="3"/>
        <v>0</v>
      </c>
      <c r="M79" s="57"/>
    </row>
    <row r="80" spans="1:13" s="1" customFormat="1" ht="12">
      <c r="A80" s="12">
        <v>69</v>
      </c>
      <c r="B80" s="13" t="s">
        <v>26</v>
      </c>
      <c r="C80" s="13" t="s">
        <v>98</v>
      </c>
      <c r="D80" s="45" t="s">
        <v>75</v>
      </c>
      <c r="E80" s="45"/>
      <c r="F80" s="45">
        <v>3.75</v>
      </c>
      <c r="G80" s="45">
        <v>0.75</v>
      </c>
      <c r="H80" s="45">
        <v>0.85</v>
      </c>
      <c r="I80" s="45" t="s">
        <v>39</v>
      </c>
      <c r="J80" s="20">
        <v>1</v>
      </c>
      <c r="K80" s="28">
        <f>(F80*G80*K100)+(F80*G80*H80*K101)</f>
        <v>0</v>
      </c>
      <c r="L80" s="20">
        <f t="shared" si="3"/>
        <v>0</v>
      </c>
      <c r="M80" s="57"/>
    </row>
    <row r="81" spans="1:13" s="1" customFormat="1" ht="12">
      <c r="A81" s="12">
        <v>70</v>
      </c>
      <c r="B81" s="13" t="s">
        <v>26</v>
      </c>
      <c r="C81" s="13" t="s">
        <v>57</v>
      </c>
      <c r="D81" s="45" t="s">
        <v>75</v>
      </c>
      <c r="E81" s="45"/>
      <c r="F81" s="45">
        <v>3.8</v>
      </c>
      <c r="G81" s="45">
        <v>0.75</v>
      </c>
      <c r="H81" s="45">
        <v>0.85</v>
      </c>
      <c r="I81" s="45" t="s">
        <v>39</v>
      </c>
      <c r="J81" s="20">
        <v>2</v>
      </c>
      <c r="K81" s="28">
        <f>(F81*G81*K100)+(F81*G81*H81*K101)</f>
        <v>0</v>
      </c>
      <c r="L81" s="20">
        <f t="shared" si="3"/>
        <v>0</v>
      </c>
      <c r="M81" s="57"/>
    </row>
    <row r="82" spans="1:13" s="1" customFormat="1" ht="12">
      <c r="A82" s="12">
        <v>71</v>
      </c>
      <c r="B82" s="13" t="s">
        <v>26</v>
      </c>
      <c r="C82" s="13" t="s">
        <v>27</v>
      </c>
      <c r="D82" s="45" t="s">
        <v>75</v>
      </c>
      <c r="E82" s="45"/>
      <c r="F82" s="45">
        <v>4</v>
      </c>
      <c r="G82" s="45">
        <v>0.75</v>
      </c>
      <c r="H82" s="45">
        <v>0.85</v>
      </c>
      <c r="I82" s="45" t="s">
        <v>39</v>
      </c>
      <c r="J82" s="20">
        <v>5</v>
      </c>
      <c r="K82" s="28">
        <f>(F82*G82*K100)+(F82*G82*H82*K101)</f>
        <v>0</v>
      </c>
      <c r="L82" s="20">
        <f t="shared" si="3"/>
        <v>0</v>
      </c>
      <c r="M82" s="57"/>
    </row>
    <row r="83" spans="1:13" s="1" customFormat="1" ht="12">
      <c r="A83" s="12">
        <v>72</v>
      </c>
      <c r="B83" s="13" t="s">
        <v>14</v>
      </c>
      <c r="C83" s="13" t="s">
        <v>25</v>
      </c>
      <c r="D83" s="45" t="s">
        <v>75</v>
      </c>
      <c r="E83" s="45"/>
      <c r="F83" s="45">
        <v>4.0999999999999996</v>
      </c>
      <c r="G83" s="45">
        <v>0.75</v>
      </c>
      <c r="H83" s="45">
        <v>0.85</v>
      </c>
      <c r="I83" s="45" t="s">
        <v>39</v>
      </c>
      <c r="J83" s="20">
        <v>1</v>
      </c>
      <c r="K83" s="28">
        <f>(F83*G83*K100)+(F83*G83*H83*K101)</f>
        <v>0</v>
      </c>
      <c r="L83" s="20">
        <f t="shared" si="3"/>
        <v>0</v>
      </c>
      <c r="M83" s="57"/>
    </row>
    <row r="84" spans="1:13" s="1" customFormat="1" ht="12">
      <c r="A84" s="12">
        <v>73</v>
      </c>
      <c r="B84" s="13" t="s">
        <v>14</v>
      </c>
      <c r="C84" s="13" t="s">
        <v>25</v>
      </c>
      <c r="D84" s="45" t="s">
        <v>75</v>
      </c>
      <c r="E84" s="45"/>
      <c r="F84" s="45">
        <v>4.22</v>
      </c>
      <c r="G84" s="45">
        <v>0.75</v>
      </c>
      <c r="H84" s="45">
        <v>0.85</v>
      </c>
      <c r="I84" s="45" t="s">
        <v>39</v>
      </c>
      <c r="J84" s="20">
        <v>1</v>
      </c>
      <c r="K84" s="28">
        <f>(F84*G84*K100)+(F84*G84*H84*K101)</f>
        <v>0</v>
      </c>
      <c r="L84" s="20">
        <f t="shared" si="3"/>
        <v>0</v>
      </c>
      <c r="M84" s="57"/>
    </row>
    <row r="85" spans="1:13" s="1" customFormat="1" ht="12">
      <c r="A85" s="12">
        <v>74</v>
      </c>
      <c r="B85" s="13" t="s">
        <v>14</v>
      </c>
      <c r="C85" s="13" t="s">
        <v>25</v>
      </c>
      <c r="D85" s="45" t="s">
        <v>75</v>
      </c>
      <c r="E85" s="45"/>
      <c r="F85" s="45">
        <v>4.25</v>
      </c>
      <c r="G85" s="45">
        <v>0.75</v>
      </c>
      <c r="H85" s="45">
        <v>0.85</v>
      </c>
      <c r="I85" s="45" t="s">
        <v>39</v>
      </c>
      <c r="J85" s="20">
        <v>1</v>
      </c>
      <c r="K85" s="28">
        <f>(F85*G85*K100)+(F85*G85*H85*K101)</f>
        <v>0</v>
      </c>
      <c r="L85" s="20">
        <f t="shared" si="3"/>
        <v>0</v>
      </c>
      <c r="M85" s="57"/>
    </row>
    <row r="86" spans="1:13" s="1" customFormat="1" ht="12">
      <c r="A86" s="12">
        <v>75</v>
      </c>
      <c r="B86" s="13" t="s">
        <v>26</v>
      </c>
      <c r="C86" s="13" t="s">
        <v>99</v>
      </c>
      <c r="D86" s="45" t="s">
        <v>75</v>
      </c>
      <c r="E86" s="45"/>
      <c r="F86" s="45">
        <v>4.5</v>
      </c>
      <c r="G86" s="45">
        <v>0.75</v>
      </c>
      <c r="H86" s="45">
        <v>0.85</v>
      </c>
      <c r="I86" s="45" t="s">
        <v>39</v>
      </c>
      <c r="J86" s="20">
        <v>3</v>
      </c>
      <c r="K86" s="28">
        <f>(F86*G86*K100)+(F86*G86*H86*K101)</f>
        <v>0</v>
      </c>
      <c r="L86" s="20">
        <f t="shared" si="3"/>
        <v>0</v>
      </c>
      <c r="M86" s="57"/>
    </row>
    <row r="87" spans="1:13" s="1" customFormat="1" ht="12">
      <c r="A87" s="12">
        <v>76</v>
      </c>
      <c r="B87" s="13" t="s">
        <v>26</v>
      </c>
      <c r="C87" s="13" t="s">
        <v>90</v>
      </c>
      <c r="D87" s="45" t="s">
        <v>75</v>
      </c>
      <c r="E87" s="45"/>
      <c r="F87" s="45">
        <v>4.5999999999999996</v>
      </c>
      <c r="G87" s="45">
        <v>0.75</v>
      </c>
      <c r="H87" s="45">
        <v>0.85</v>
      </c>
      <c r="I87" s="45" t="s">
        <v>39</v>
      </c>
      <c r="J87" s="20">
        <v>1</v>
      </c>
      <c r="K87" s="28">
        <f>(F87*G87*K100)+(F87*G87*H87*K101)</f>
        <v>0</v>
      </c>
      <c r="L87" s="20">
        <f t="shared" si="3"/>
        <v>0</v>
      </c>
      <c r="M87" s="57"/>
    </row>
    <row r="88" spans="1:13" s="1" customFormat="1" ht="12">
      <c r="A88" s="12">
        <v>77</v>
      </c>
      <c r="B88" s="13" t="s">
        <v>26</v>
      </c>
      <c r="C88" s="13" t="s">
        <v>100</v>
      </c>
      <c r="D88" s="45" t="s">
        <v>75</v>
      </c>
      <c r="E88" s="45"/>
      <c r="F88" s="45">
        <v>4.7</v>
      </c>
      <c r="G88" s="45">
        <v>0.75</v>
      </c>
      <c r="H88" s="45">
        <v>0.85</v>
      </c>
      <c r="I88" s="45" t="s">
        <v>39</v>
      </c>
      <c r="J88" s="20">
        <v>1</v>
      </c>
      <c r="K88" s="28">
        <f>(F88*G88*K100)+(F88*G88*H88*K101)</f>
        <v>0</v>
      </c>
      <c r="L88" s="20">
        <f t="shared" si="3"/>
        <v>0</v>
      </c>
      <c r="M88" s="57"/>
    </row>
    <row r="89" spans="1:13" s="1" customFormat="1" ht="12">
      <c r="A89" s="12">
        <v>78</v>
      </c>
      <c r="B89" s="13" t="s">
        <v>26</v>
      </c>
      <c r="C89" s="13" t="s">
        <v>101</v>
      </c>
      <c r="D89" s="45" t="s">
        <v>75</v>
      </c>
      <c r="E89" s="45"/>
      <c r="F89" s="45">
        <v>4.8499999999999996</v>
      </c>
      <c r="G89" s="45">
        <v>0.75</v>
      </c>
      <c r="H89" s="45">
        <v>0.85</v>
      </c>
      <c r="I89" s="45" t="s">
        <v>39</v>
      </c>
      <c r="J89" s="20">
        <v>1</v>
      </c>
      <c r="K89" s="28">
        <f>(F89*G89*K100)+(F89*G89*H89*K101)</f>
        <v>0</v>
      </c>
      <c r="L89" s="20">
        <f t="shared" si="3"/>
        <v>0</v>
      </c>
      <c r="M89" s="57"/>
    </row>
    <row r="90" spans="1:13" s="1" customFormat="1" ht="12">
      <c r="A90" s="12">
        <v>79</v>
      </c>
      <c r="B90" s="13" t="s">
        <v>26</v>
      </c>
      <c r="C90" s="13" t="s">
        <v>57</v>
      </c>
      <c r="D90" s="45" t="s">
        <v>75</v>
      </c>
      <c r="E90" s="45"/>
      <c r="F90" s="45">
        <v>5</v>
      </c>
      <c r="G90" s="45">
        <v>0.75</v>
      </c>
      <c r="H90" s="45">
        <v>0.85</v>
      </c>
      <c r="I90" s="45" t="s">
        <v>39</v>
      </c>
      <c r="J90" s="20">
        <v>3</v>
      </c>
      <c r="K90" s="28">
        <f>(F90*G90*K100)+(F90*G90*H90*K101)</f>
        <v>0</v>
      </c>
      <c r="L90" s="20">
        <f t="shared" si="3"/>
        <v>0</v>
      </c>
      <c r="M90" s="57"/>
    </row>
    <row r="91" spans="1:13" s="1" customFormat="1" ht="12">
      <c r="A91" s="12">
        <v>80</v>
      </c>
      <c r="B91" s="13" t="s">
        <v>33</v>
      </c>
      <c r="C91" s="13" t="s">
        <v>34</v>
      </c>
      <c r="D91" s="45" t="s">
        <v>75</v>
      </c>
      <c r="E91" s="45"/>
      <c r="F91" s="45">
        <v>5.3</v>
      </c>
      <c r="G91" s="45">
        <v>0.75</v>
      </c>
      <c r="H91" s="45">
        <v>0.85</v>
      </c>
      <c r="I91" s="45" t="s">
        <v>39</v>
      </c>
      <c r="J91" s="20">
        <v>1</v>
      </c>
      <c r="K91" s="28">
        <f>(F91*G91*K100)+(F91*G91*H91*K101)</f>
        <v>0</v>
      </c>
      <c r="L91" s="20">
        <f t="shared" si="3"/>
        <v>0</v>
      </c>
      <c r="M91" s="57"/>
    </row>
    <row r="92" spans="1:13" s="1" customFormat="1" ht="12">
      <c r="A92" s="12">
        <v>81</v>
      </c>
      <c r="B92" s="13" t="s">
        <v>26</v>
      </c>
      <c r="C92" s="13" t="s">
        <v>57</v>
      </c>
      <c r="D92" s="45" t="s">
        <v>75</v>
      </c>
      <c r="E92" s="45"/>
      <c r="F92" s="45">
        <v>5.35</v>
      </c>
      <c r="G92" s="45">
        <v>0.75</v>
      </c>
      <c r="H92" s="45">
        <v>0.85</v>
      </c>
      <c r="I92" s="45" t="s">
        <v>39</v>
      </c>
      <c r="J92" s="20">
        <v>1</v>
      </c>
      <c r="K92" s="28">
        <f>(F92*G92*K100)+(F92*G92*H92*K101)</f>
        <v>0</v>
      </c>
      <c r="L92" s="20">
        <f t="shared" si="3"/>
        <v>0</v>
      </c>
      <c r="M92" s="57"/>
    </row>
    <row r="93" spans="1:13" s="1" customFormat="1" ht="12">
      <c r="A93" s="12">
        <v>82</v>
      </c>
      <c r="B93" s="13" t="s">
        <v>26</v>
      </c>
      <c r="C93" s="13" t="s">
        <v>98</v>
      </c>
      <c r="D93" s="45" t="s">
        <v>75</v>
      </c>
      <c r="E93" s="45"/>
      <c r="F93" s="45">
        <v>5.6</v>
      </c>
      <c r="G93" s="45">
        <v>0.75</v>
      </c>
      <c r="H93" s="45">
        <v>0.85</v>
      </c>
      <c r="I93" s="45" t="s">
        <v>39</v>
      </c>
      <c r="J93" s="20">
        <v>1</v>
      </c>
      <c r="K93" s="28">
        <f>(F93*G93*K100)+(F93*G93*H93*K101)</f>
        <v>0</v>
      </c>
      <c r="L93" s="20">
        <f t="shared" si="3"/>
        <v>0</v>
      </c>
      <c r="M93" s="57"/>
    </row>
    <row r="94" spans="1:13" s="1" customFormat="1" ht="12">
      <c r="A94" s="12">
        <v>83</v>
      </c>
      <c r="B94" s="13" t="s">
        <v>26</v>
      </c>
      <c r="C94" s="13" t="s">
        <v>100</v>
      </c>
      <c r="D94" s="45" t="s">
        <v>75</v>
      </c>
      <c r="E94" s="45"/>
      <c r="F94" s="45">
        <v>5.9</v>
      </c>
      <c r="G94" s="45">
        <v>0.75</v>
      </c>
      <c r="H94" s="45">
        <v>0.85</v>
      </c>
      <c r="I94" s="45" t="s">
        <v>39</v>
      </c>
      <c r="J94" s="20">
        <v>1</v>
      </c>
      <c r="K94" s="28">
        <f>(F94*G94*K100)+(F94*G94*H94*K101)</f>
        <v>0</v>
      </c>
      <c r="L94" s="20">
        <f t="shared" si="3"/>
        <v>0</v>
      </c>
      <c r="M94" s="57"/>
    </row>
    <row r="95" spans="1:13" s="1" customFormat="1" ht="12">
      <c r="A95" s="12">
        <v>84</v>
      </c>
      <c r="B95" s="13" t="s">
        <v>33</v>
      </c>
      <c r="C95" s="13" t="s">
        <v>52</v>
      </c>
      <c r="D95" s="45" t="s">
        <v>75</v>
      </c>
      <c r="E95" s="45"/>
      <c r="F95" s="45">
        <v>6.27</v>
      </c>
      <c r="G95" s="45">
        <v>0.75</v>
      </c>
      <c r="H95" s="45">
        <v>0.85</v>
      </c>
      <c r="I95" s="45" t="s">
        <v>39</v>
      </c>
      <c r="J95" s="20">
        <v>1</v>
      </c>
      <c r="K95" s="28">
        <f>(F95*G95*K100)+(F95*G95*H95*K101)</f>
        <v>0</v>
      </c>
      <c r="L95" s="20">
        <f t="shared" si="3"/>
        <v>0</v>
      </c>
      <c r="M95" s="57"/>
    </row>
    <row r="96" spans="1:13" s="1" customFormat="1" ht="12">
      <c r="A96" s="12">
        <v>85</v>
      </c>
      <c r="B96" s="13" t="s">
        <v>102</v>
      </c>
      <c r="C96" s="13" t="s">
        <v>103</v>
      </c>
      <c r="D96" s="45" t="s">
        <v>75</v>
      </c>
      <c r="E96" s="45"/>
      <c r="F96" s="45">
        <v>7</v>
      </c>
      <c r="G96" s="45">
        <v>0.75</v>
      </c>
      <c r="H96" s="45">
        <v>0.85</v>
      </c>
      <c r="I96" s="45" t="s">
        <v>39</v>
      </c>
      <c r="J96" s="20">
        <v>3</v>
      </c>
      <c r="K96" s="28">
        <f>(F96*G96*K100)+(F96*G96*H96*K101)</f>
        <v>0</v>
      </c>
      <c r="L96" s="20">
        <f t="shared" si="3"/>
        <v>0</v>
      </c>
      <c r="M96" s="57"/>
    </row>
    <row r="97" spans="1:13" s="1" customFormat="1" ht="12">
      <c r="A97" s="12">
        <v>86</v>
      </c>
      <c r="B97" s="13" t="s">
        <v>26</v>
      </c>
      <c r="C97" s="13" t="s">
        <v>99</v>
      </c>
      <c r="D97" s="45" t="s">
        <v>75</v>
      </c>
      <c r="E97" s="45"/>
      <c r="F97" s="45">
        <v>7.1</v>
      </c>
      <c r="G97" s="45">
        <v>0.75</v>
      </c>
      <c r="H97" s="45">
        <v>0.85</v>
      </c>
      <c r="I97" s="45" t="s">
        <v>39</v>
      </c>
      <c r="J97" s="20">
        <v>1</v>
      </c>
      <c r="K97" s="28">
        <f>(F97*G97*K100)+(F97*G97*H97*K101)</f>
        <v>0</v>
      </c>
      <c r="L97" s="20">
        <f t="shared" si="3"/>
        <v>0</v>
      </c>
      <c r="M97" s="57"/>
    </row>
    <row r="98" spans="1:13" s="1" customFormat="1" ht="12">
      <c r="A98" s="12">
        <v>87</v>
      </c>
      <c r="B98" s="13" t="s">
        <v>14</v>
      </c>
      <c r="C98" s="13" t="s">
        <v>104</v>
      </c>
      <c r="D98" s="45" t="s">
        <v>75</v>
      </c>
      <c r="E98" s="45"/>
      <c r="F98" s="45">
        <v>1.8</v>
      </c>
      <c r="G98" s="45">
        <v>0.8</v>
      </c>
      <c r="H98" s="45">
        <v>0.75</v>
      </c>
      <c r="I98" s="45" t="s">
        <v>17</v>
      </c>
      <c r="J98" s="20">
        <v>4</v>
      </c>
      <c r="K98" s="28">
        <f>(F98*G98*K100)+(F98*G98*H98*K101)</f>
        <v>0</v>
      </c>
      <c r="L98" s="20">
        <f t="shared" si="3"/>
        <v>0</v>
      </c>
      <c r="M98" s="57"/>
    </row>
    <row r="99" spans="1:13" s="1" customFormat="1" ht="12">
      <c r="A99" s="12">
        <v>88</v>
      </c>
      <c r="B99" s="13" t="s">
        <v>26</v>
      </c>
      <c r="C99" s="13" t="s">
        <v>105</v>
      </c>
      <c r="D99" s="45" t="s">
        <v>106</v>
      </c>
      <c r="E99" s="45"/>
      <c r="F99" s="45">
        <v>1</v>
      </c>
      <c r="G99" s="45">
        <v>1</v>
      </c>
      <c r="H99" s="45">
        <v>0.85</v>
      </c>
      <c r="I99" s="45" t="s">
        <v>39</v>
      </c>
      <c r="J99" s="20">
        <v>20</v>
      </c>
      <c r="K99" s="28">
        <f>(F99*G99*K100)+(F99*G99*H99*K101)</f>
        <v>0</v>
      </c>
      <c r="L99" s="20">
        <f t="shared" si="3"/>
        <v>0</v>
      </c>
      <c r="M99" s="57"/>
    </row>
    <row r="100" spans="1:13" s="1" customFormat="1" ht="24">
      <c r="A100" s="14"/>
      <c r="B100" s="15"/>
      <c r="C100" s="15"/>
      <c r="D100" s="48" t="s">
        <v>40</v>
      </c>
      <c r="E100" s="48"/>
      <c r="F100" s="50" t="s">
        <v>41</v>
      </c>
      <c r="G100" s="51"/>
      <c r="H100" s="52"/>
      <c r="I100" s="48" t="s">
        <v>42</v>
      </c>
      <c r="J100" s="22"/>
      <c r="K100" s="23">
        <v>0</v>
      </c>
      <c r="L100" s="22"/>
      <c r="M100" s="47" t="s">
        <v>208</v>
      </c>
    </row>
    <row r="101" spans="1:13" s="4" customFormat="1" ht="48.75" customHeight="1">
      <c r="A101" s="16"/>
      <c r="B101" s="27"/>
      <c r="C101" s="30"/>
      <c r="D101" s="48" t="s">
        <v>43</v>
      </c>
      <c r="E101" s="48"/>
      <c r="F101" s="53" t="s">
        <v>207</v>
      </c>
      <c r="G101" s="54"/>
      <c r="H101" s="54"/>
      <c r="I101" s="24" t="s">
        <v>44</v>
      </c>
      <c r="J101" s="22"/>
      <c r="K101" s="23">
        <v>0</v>
      </c>
      <c r="L101" s="25"/>
      <c r="M101" s="41" t="s">
        <v>204</v>
      </c>
    </row>
    <row r="102" spans="1:13" s="1" customFormat="1" ht="12">
      <c r="A102" s="18" t="s">
        <v>107</v>
      </c>
      <c r="B102" s="13" t="s">
        <v>14</v>
      </c>
      <c r="C102" s="13" t="s">
        <v>79</v>
      </c>
      <c r="D102" s="45" t="s">
        <v>108</v>
      </c>
      <c r="E102" s="45"/>
      <c r="F102" s="45">
        <v>8.35</v>
      </c>
      <c r="G102" s="45">
        <v>0.35</v>
      </c>
      <c r="H102" s="45">
        <v>0.6</v>
      </c>
      <c r="I102" s="45" t="s">
        <v>62</v>
      </c>
      <c r="J102" s="20">
        <v>1</v>
      </c>
      <c r="K102" s="28">
        <f>F102*G102*H102*K116+F102*G102*2*K117</f>
        <v>0</v>
      </c>
      <c r="L102" s="20">
        <f>J102*K102</f>
        <v>0</v>
      </c>
      <c r="M102" s="57" t="s">
        <v>109</v>
      </c>
    </row>
    <row r="103" spans="1:13" s="1" customFormat="1" ht="12">
      <c r="A103" s="18" t="s">
        <v>110</v>
      </c>
      <c r="B103" s="13" t="s">
        <v>26</v>
      </c>
      <c r="C103" s="13" t="s">
        <v>111</v>
      </c>
      <c r="D103" s="45" t="s">
        <v>108</v>
      </c>
      <c r="E103" s="45"/>
      <c r="F103" s="45">
        <v>1.5</v>
      </c>
      <c r="G103" s="45">
        <v>0.35</v>
      </c>
      <c r="H103" s="45">
        <v>0.6</v>
      </c>
      <c r="I103" s="45" t="s">
        <v>62</v>
      </c>
      <c r="J103" s="20">
        <v>1</v>
      </c>
      <c r="K103" s="28">
        <f>F103*G103*H103*K116+F103*G103*2*K117</f>
        <v>0</v>
      </c>
      <c r="L103" s="20">
        <f t="shared" ref="L103:L115" si="4">K103*J103</f>
        <v>0</v>
      </c>
      <c r="M103" s="57"/>
    </row>
    <row r="104" spans="1:13" s="1" customFormat="1" ht="12">
      <c r="A104" s="18" t="s">
        <v>112</v>
      </c>
      <c r="B104" s="13" t="s">
        <v>26</v>
      </c>
      <c r="C104" s="13" t="s">
        <v>74</v>
      </c>
      <c r="D104" s="45" t="s">
        <v>108</v>
      </c>
      <c r="E104" s="45"/>
      <c r="F104" s="45">
        <v>1.8</v>
      </c>
      <c r="G104" s="45">
        <v>0.35</v>
      </c>
      <c r="H104" s="45">
        <v>0.6</v>
      </c>
      <c r="I104" s="45" t="s">
        <v>62</v>
      </c>
      <c r="J104" s="20">
        <v>1</v>
      </c>
      <c r="K104" s="28">
        <f>F104*G104*H104*K116+F104*G104*2*K117</f>
        <v>0</v>
      </c>
      <c r="L104" s="20">
        <f t="shared" si="4"/>
        <v>0</v>
      </c>
      <c r="M104" s="57"/>
    </row>
    <row r="105" spans="1:13" s="1" customFormat="1" ht="12">
      <c r="A105" s="18" t="s">
        <v>113</v>
      </c>
      <c r="B105" s="13" t="s">
        <v>26</v>
      </c>
      <c r="C105" s="13" t="s">
        <v>114</v>
      </c>
      <c r="D105" s="45" t="s">
        <v>108</v>
      </c>
      <c r="E105" s="45"/>
      <c r="F105" s="45">
        <v>3</v>
      </c>
      <c r="G105" s="45">
        <v>0.35</v>
      </c>
      <c r="H105" s="45">
        <v>0.6</v>
      </c>
      <c r="I105" s="45" t="s">
        <v>62</v>
      </c>
      <c r="J105" s="20">
        <v>1</v>
      </c>
      <c r="K105" s="28">
        <f>F105*G105*H105*K116+F105*G105*2*K117</f>
        <v>0</v>
      </c>
      <c r="L105" s="20">
        <f t="shared" si="4"/>
        <v>0</v>
      </c>
      <c r="M105" s="57"/>
    </row>
    <row r="106" spans="1:13" s="1" customFormat="1" ht="12">
      <c r="A106" s="18" t="s">
        <v>115</v>
      </c>
      <c r="B106" s="13" t="s">
        <v>26</v>
      </c>
      <c r="C106" s="13" t="s">
        <v>94</v>
      </c>
      <c r="D106" s="45" t="s">
        <v>108</v>
      </c>
      <c r="E106" s="45"/>
      <c r="F106" s="45">
        <v>2.7</v>
      </c>
      <c r="G106" s="45">
        <v>0.35</v>
      </c>
      <c r="H106" s="45">
        <v>0.6</v>
      </c>
      <c r="I106" s="45" t="s">
        <v>62</v>
      </c>
      <c r="J106" s="20">
        <v>1</v>
      </c>
      <c r="K106" s="28">
        <f>F106*G106*H106*K116+F106*G106*2*K117</f>
        <v>0</v>
      </c>
      <c r="L106" s="20">
        <f t="shared" si="4"/>
        <v>0</v>
      </c>
      <c r="M106" s="57"/>
    </row>
    <row r="107" spans="1:13" s="1" customFormat="1" ht="12">
      <c r="A107" s="18" t="s">
        <v>116</v>
      </c>
      <c r="B107" s="13" t="s">
        <v>26</v>
      </c>
      <c r="C107" s="13" t="s">
        <v>74</v>
      </c>
      <c r="D107" s="45" t="s">
        <v>108</v>
      </c>
      <c r="E107" s="45"/>
      <c r="F107" s="45">
        <v>3.6</v>
      </c>
      <c r="G107" s="45">
        <v>0.35</v>
      </c>
      <c r="H107" s="45">
        <v>0.6</v>
      </c>
      <c r="I107" s="45" t="s">
        <v>62</v>
      </c>
      <c r="J107" s="20">
        <v>1</v>
      </c>
      <c r="K107" s="28">
        <f>F107*G107*H107*K116+F107*G107*2*K117</f>
        <v>0</v>
      </c>
      <c r="L107" s="20">
        <f t="shared" si="4"/>
        <v>0</v>
      </c>
      <c r="M107" s="57"/>
    </row>
    <row r="108" spans="1:13" s="1" customFormat="1" ht="12">
      <c r="A108" s="18" t="s">
        <v>117</v>
      </c>
      <c r="B108" s="13" t="s">
        <v>14</v>
      </c>
      <c r="C108" s="13" t="s">
        <v>95</v>
      </c>
      <c r="D108" s="45" t="s">
        <v>108</v>
      </c>
      <c r="E108" s="45"/>
      <c r="F108" s="45">
        <v>3.44</v>
      </c>
      <c r="G108" s="45">
        <v>0.35</v>
      </c>
      <c r="H108" s="45">
        <v>0.6</v>
      </c>
      <c r="I108" s="45" t="s">
        <v>62</v>
      </c>
      <c r="J108" s="20">
        <v>1</v>
      </c>
      <c r="K108" s="28">
        <f>F108*G108*H108*K116+F108*G108*2*K117</f>
        <v>0</v>
      </c>
      <c r="L108" s="20">
        <f t="shared" si="4"/>
        <v>0</v>
      </c>
      <c r="M108" s="57"/>
    </row>
    <row r="109" spans="1:13" s="1" customFormat="1" ht="12">
      <c r="A109" s="18" t="s">
        <v>118</v>
      </c>
      <c r="B109" s="13" t="s">
        <v>14</v>
      </c>
      <c r="C109" s="13" t="s">
        <v>24</v>
      </c>
      <c r="D109" s="45" t="s">
        <v>108</v>
      </c>
      <c r="E109" s="45"/>
      <c r="F109" s="45">
        <v>3.7</v>
      </c>
      <c r="G109" s="45">
        <v>0.35</v>
      </c>
      <c r="H109" s="45">
        <v>0.6</v>
      </c>
      <c r="I109" s="45" t="s">
        <v>62</v>
      </c>
      <c r="J109" s="20">
        <v>1</v>
      </c>
      <c r="K109" s="28">
        <f>F109*G109*H109*K116+F109*G109*2*K117</f>
        <v>0</v>
      </c>
      <c r="L109" s="20">
        <f t="shared" si="4"/>
        <v>0</v>
      </c>
      <c r="M109" s="57"/>
    </row>
    <row r="110" spans="1:13" s="1" customFormat="1" ht="12">
      <c r="A110" s="18" t="s">
        <v>119</v>
      </c>
      <c r="B110" s="13" t="s">
        <v>26</v>
      </c>
      <c r="C110" s="13" t="s">
        <v>100</v>
      </c>
      <c r="D110" s="45" t="s">
        <v>108</v>
      </c>
      <c r="E110" s="45"/>
      <c r="F110" s="45">
        <v>3.7</v>
      </c>
      <c r="G110" s="45">
        <v>0.35</v>
      </c>
      <c r="H110" s="45">
        <v>0.6</v>
      </c>
      <c r="I110" s="45" t="s">
        <v>62</v>
      </c>
      <c r="J110" s="20">
        <v>1</v>
      </c>
      <c r="K110" s="28">
        <f>F110*G110*H110*K116+F110*G110*2*K117</f>
        <v>0</v>
      </c>
      <c r="L110" s="20">
        <f t="shared" si="4"/>
        <v>0</v>
      </c>
      <c r="M110" s="57"/>
    </row>
    <row r="111" spans="1:13" s="1" customFormat="1" ht="12">
      <c r="A111" s="18" t="s">
        <v>120</v>
      </c>
      <c r="B111" s="13" t="s">
        <v>14</v>
      </c>
      <c r="C111" s="13" t="s">
        <v>24</v>
      </c>
      <c r="D111" s="45" t="s">
        <v>108</v>
      </c>
      <c r="E111" s="45"/>
      <c r="F111" s="45">
        <v>4.1500000000000004</v>
      </c>
      <c r="G111" s="45">
        <v>0.35</v>
      </c>
      <c r="H111" s="45">
        <v>0.6</v>
      </c>
      <c r="I111" s="45" t="s">
        <v>62</v>
      </c>
      <c r="J111" s="20">
        <v>1</v>
      </c>
      <c r="K111" s="28">
        <f>F111*G111*H111*K116+F111*G111*2*K117</f>
        <v>0</v>
      </c>
      <c r="L111" s="20">
        <f t="shared" si="4"/>
        <v>0</v>
      </c>
      <c r="M111" s="57"/>
    </row>
    <row r="112" spans="1:13" s="1" customFormat="1" ht="12">
      <c r="A112" s="18" t="s">
        <v>121</v>
      </c>
      <c r="B112" s="13" t="s">
        <v>14</v>
      </c>
      <c r="C112" s="13" t="s">
        <v>25</v>
      </c>
      <c r="D112" s="45" t="s">
        <v>108</v>
      </c>
      <c r="E112" s="45"/>
      <c r="F112" s="45">
        <v>5.75</v>
      </c>
      <c r="G112" s="45">
        <v>0.35</v>
      </c>
      <c r="H112" s="45">
        <v>0.6</v>
      </c>
      <c r="I112" s="45" t="s">
        <v>62</v>
      </c>
      <c r="J112" s="20">
        <v>2</v>
      </c>
      <c r="K112" s="28">
        <f>F112*G112*H112*K116+F112*G112*2*K117</f>
        <v>0</v>
      </c>
      <c r="L112" s="20">
        <f t="shared" si="4"/>
        <v>0</v>
      </c>
      <c r="M112" s="57"/>
    </row>
    <row r="113" spans="1:205" s="1" customFormat="1" ht="12">
      <c r="A113" s="18" t="s">
        <v>122</v>
      </c>
      <c r="B113" s="13" t="s">
        <v>26</v>
      </c>
      <c r="C113" s="13" t="s">
        <v>100</v>
      </c>
      <c r="D113" s="45" t="s">
        <v>108</v>
      </c>
      <c r="E113" s="45"/>
      <c r="F113" s="45">
        <v>5.9</v>
      </c>
      <c r="G113" s="45">
        <v>0.35</v>
      </c>
      <c r="H113" s="45">
        <v>0.6</v>
      </c>
      <c r="I113" s="45" t="s">
        <v>62</v>
      </c>
      <c r="J113" s="20">
        <v>1</v>
      </c>
      <c r="K113" s="28">
        <f>F113*G113*H113*K116+F113*G113*2*K117</f>
        <v>0</v>
      </c>
      <c r="L113" s="20">
        <f t="shared" si="4"/>
        <v>0</v>
      </c>
      <c r="M113" s="57"/>
    </row>
    <row r="114" spans="1:205" s="1" customFormat="1" ht="12">
      <c r="A114" s="18" t="s">
        <v>123</v>
      </c>
      <c r="B114" s="13" t="s">
        <v>26</v>
      </c>
      <c r="C114" s="13" t="s">
        <v>98</v>
      </c>
      <c r="D114" s="45" t="s">
        <v>108</v>
      </c>
      <c r="E114" s="45"/>
      <c r="F114" s="45">
        <v>6.6</v>
      </c>
      <c r="G114" s="45">
        <v>0.35</v>
      </c>
      <c r="H114" s="45">
        <v>0.6</v>
      </c>
      <c r="I114" s="45" t="s">
        <v>62</v>
      </c>
      <c r="J114" s="20">
        <v>1</v>
      </c>
      <c r="K114" s="28">
        <f>F114*G114*H114*K116+F114*G114*2*K117</f>
        <v>0</v>
      </c>
      <c r="L114" s="20">
        <f t="shared" si="4"/>
        <v>0</v>
      </c>
      <c r="M114" s="57"/>
    </row>
    <row r="115" spans="1:205" s="1" customFormat="1" ht="12">
      <c r="A115" s="18" t="s">
        <v>124</v>
      </c>
      <c r="B115" s="13" t="s">
        <v>14</v>
      </c>
      <c r="C115" s="13" t="s">
        <v>23</v>
      </c>
      <c r="D115" s="45" t="s">
        <v>108</v>
      </c>
      <c r="E115" s="45"/>
      <c r="F115" s="45">
        <v>7</v>
      </c>
      <c r="G115" s="45">
        <v>0.35</v>
      </c>
      <c r="H115" s="45">
        <v>0.6</v>
      </c>
      <c r="I115" s="45" t="s">
        <v>62</v>
      </c>
      <c r="J115" s="20">
        <v>3</v>
      </c>
      <c r="K115" s="28">
        <f>F115*G115*H115*K116+F115*G115*2*K117</f>
        <v>0</v>
      </c>
      <c r="L115" s="20">
        <f t="shared" si="4"/>
        <v>0</v>
      </c>
      <c r="M115" s="57"/>
    </row>
    <row r="116" spans="1:205" ht="24" customHeight="1">
      <c r="A116" s="40"/>
      <c r="B116" s="42"/>
      <c r="C116" s="43"/>
      <c r="D116" s="46" t="s">
        <v>125</v>
      </c>
      <c r="E116" s="46"/>
      <c r="F116" s="56" t="s">
        <v>126</v>
      </c>
      <c r="G116" s="56"/>
      <c r="H116" s="56"/>
      <c r="I116" s="46" t="s">
        <v>44</v>
      </c>
      <c r="J116" s="33"/>
      <c r="K116" s="63">
        <v>0</v>
      </c>
      <c r="L116" s="38"/>
      <c r="M116" s="39" t="s">
        <v>127</v>
      </c>
      <c r="GW116" s="3"/>
    </row>
    <row r="117" spans="1:205" ht="12">
      <c r="A117" s="40"/>
      <c r="B117" s="43"/>
      <c r="C117" s="43"/>
      <c r="D117" s="46" t="s">
        <v>71</v>
      </c>
      <c r="E117" s="46"/>
      <c r="F117" s="55" t="s">
        <v>128</v>
      </c>
      <c r="G117" s="55"/>
      <c r="H117" s="55"/>
      <c r="I117" s="37" t="s">
        <v>42</v>
      </c>
      <c r="J117" s="33"/>
      <c r="K117" s="63">
        <v>0</v>
      </c>
      <c r="L117" s="38"/>
      <c r="M117" s="39" t="s">
        <v>129</v>
      </c>
      <c r="GW117" s="3"/>
    </row>
    <row r="118" spans="1:205" s="1" customFormat="1" ht="24" customHeight="1">
      <c r="A118" s="12">
        <v>103</v>
      </c>
      <c r="B118" s="13" t="s">
        <v>14</v>
      </c>
      <c r="C118" s="13" t="s">
        <v>21</v>
      </c>
      <c r="D118" s="45" t="s">
        <v>130</v>
      </c>
      <c r="E118" s="45"/>
      <c r="F118" s="45">
        <v>2.1</v>
      </c>
      <c r="G118" s="45">
        <v>0.45</v>
      </c>
      <c r="H118" s="45">
        <v>2</v>
      </c>
      <c r="I118" s="45" t="s">
        <v>62</v>
      </c>
      <c r="J118" s="20">
        <v>1</v>
      </c>
      <c r="K118" s="28">
        <f>F118*G118*H118*K120+F118*G118*2*K121</f>
        <v>0</v>
      </c>
      <c r="L118" s="20">
        <f>J118*K118</f>
        <v>0</v>
      </c>
      <c r="M118" s="60" t="s">
        <v>131</v>
      </c>
    </row>
    <row r="119" spans="1:205" s="1" customFormat="1" ht="12">
      <c r="A119" s="18" t="s">
        <v>132</v>
      </c>
      <c r="B119" s="13" t="s">
        <v>14</v>
      </c>
      <c r="C119" s="13" t="s">
        <v>22</v>
      </c>
      <c r="D119" s="45" t="s">
        <v>130</v>
      </c>
      <c r="E119" s="45"/>
      <c r="F119" s="45">
        <v>1.42</v>
      </c>
      <c r="G119" s="45">
        <v>0.6</v>
      </c>
      <c r="H119" s="45">
        <v>2</v>
      </c>
      <c r="I119" s="45" t="s">
        <v>39</v>
      </c>
      <c r="J119" s="20">
        <v>1</v>
      </c>
      <c r="K119" s="28">
        <f>F119*G119*H119*K120+F119*G119*2*K121</f>
        <v>0</v>
      </c>
      <c r="L119" s="20">
        <f>J119*K119</f>
        <v>0</v>
      </c>
      <c r="M119" s="60"/>
    </row>
    <row r="120" spans="1:205" ht="24">
      <c r="A120" s="35"/>
      <c r="B120" s="43"/>
      <c r="C120" s="43"/>
      <c r="D120" s="46" t="s">
        <v>43</v>
      </c>
      <c r="E120" s="46"/>
      <c r="F120" s="55" t="s">
        <v>133</v>
      </c>
      <c r="G120" s="55"/>
      <c r="H120" s="55"/>
      <c r="I120" s="37" t="s">
        <v>44</v>
      </c>
      <c r="J120" s="33"/>
      <c r="K120" s="63">
        <v>0</v>
      </c>
      <c r="L120" s="38"/>
      <c r="M120" s="39" t="s">
        <v>134</v>
      </c>
      <c r="GW120" s="3"/>
    </row>
    <row r="121" spans="1:205" ht="24" customHeight="1">
      <c r="A121" s="40"/>
      <c r="B121" s="43"/>
      <c r="C121" s="43"/>
      <c r="D121" s="46" t="s">
        <v>71</v>
      </c>
      <c r="E121" s="46"/>
      <c r="F121" s="55" t="s">
        <v>135</v>
      </c>
      <c r="G121" s="55"/>
      <c r="H121" s="55"/>
      <c r="I121" s="37" t="s">
        <v>42</v>
      </c>
      <c r="J121" s="33"/>
      <c r="K121" s="63">
        <v>0</v>
      </c>
      <c r="L121" s="38"/>
      <c r="M121" s="39" t="s">
        <v>136</v>
      </c>
      <c r="GW121" s="3"/>
    </row>
    <row r="122" spans="1:205" s="1" customFormat="1" ht="12">
      <c r="A122" s="18" t="s">
        <v>137</v>
      </c>
      <c r="B122" s="13" t="s">
        <v>14</v>
      </c>
      <c r="C122" s="13" t="s">
        <v>20</v>
      </c>
      <c r="D122" s="45" t="s">
        <v>138</v>
      </c>
      <c r="E122" s="45"/>
      <c r="F122" s="45">
        <v>1.5</v>
      </c>
      <c r="G122" s="45">
        <v>0.3</v>
      </c>
      <c r="H122" s="45">
        <v>0.85</v>
      </c>
      <c r="I122" s="45" t="s">
        <v>62</v>
      </c>
      <c r="J122" s="20">
        <v>1</v>
      </c>
      <c r="K122" s="28">
        <f>F122*H122*K125+F122*G122*2*K126</f>
        <v>0</v>
      </c>
      <c r="L122" s="20">
        <f>K122*J122</f>
        <v>0</v>
      </c>
      <c r="M122" s="45" t="s">
        <v>139</v>
      </c>
    </row>
    <row r="123" spans="1:205" s="1" customFormat="1" ht="12">
      <c r="A123" s="18" t="s">
        <v>140</v>
      </c>
      <c r="B123" s="13" t="s">
        <v>14</v>
      </c>
      <c r="C123" s="13" t="s">
        <v>21</v>
      </c>
      <c r="D123" s="45" t="s">
        <v>138</v>
      </c>
      <c r="E123" s="45"/>
      <c r="F123" s="45">
        <v>1.55</v>
      </c>
      <c r="G123" s="45">
        <v>0.3</v>
      </c>
      <c r="H123" s="45">
        <v>0.85</v>
      </c>
      <c r="I123" s="45" t="s">
        <v>62</v>
      </c>
      <c r="J123" s="20">
        <v>4</v>
      </c>
      <c r="K123" s="28">
        <f>F123*H123*K125+F123*G123*2*K126</f>
        <v>0</v>
      </c>
      <c r="L123" s="21">
        <f>K123*J123</f>
        <v>0</v>
      </c>
      <c r="M123" s="45" t="s">
        <v>139</v>
      </c>
    </row>
    <row r="124" spans="1:205" s="1" customFormat="1" ht="12">
      <c r="A124" s="18" t="s">
        <v>141</v>
      </c>
      <c r="B124" s="13" t="s">
        <v>14</v>
      </c>
      <c r="C124" s="13" t="s">
        <v>20</v>
      </c>
      <c r="D124" s="45" t="s">
        <v>138</v>
      </c>
      <c r="E124" s="45"/>
      <c r="F124" s="45">
        <v>1.8</v>
      </c>
      <c r="G124" s="45">
        <v>0.3</v>
      </c>
      <c r="H124" s="45">
        <v>0.85</v>
      </c>
      <c r="I124" s="45" t="s">
        <v>62</v>
      </c>
      <c r="J124" s="20">
        <v>1</v>
      </c>
      <c r="K124" s="28">
        <f>F124*H124*K125+F124*G124*2*K126</f>
        <v>0</v>
      </c>
      <c r="L124" s="21">
        <f>K124*J124</f>
        <v>0</v>
      </c>
      <c r="M124" s="45" t="s">
        <v>139</v>
      </c>
    </row>
    <row r="125" spans="1:205" ht="12">
      <c r="A125" s="40"/>
      <c r="B125" s="36"/>
      <c r="C125" s="36"/>
      <c r="D125" s="46" t="s">
        <v>138</v>
      </c>
      <c r="E125" s="46"/>
      <c r="F125" s="58" t="s">
        <v>142</v>
      </c>
      <c r="G125" s="58"/>
      <c r="H125" s="58"/>
      <c r="I125" s="37" t="s">
        <v>42</v>
      </c>
      <c r="J125" s="33"/>
      <c r="K125" s="63">
        <v>0</v>
      </c>
      <c r="L125" s="38"/>
      <c r="M125" s="39" t="s">
        <v>143</v>
      </c>
      <c r="GW125" s="3"/>
    </row>
    <row r="126" spans="1:205" ht="24">
      <c r="A126" s="35"/>
      <c r="B126" s="36"/>
      <c r="C126" s="36"/>
      <c r="D126" s="46" t="s">
        <v>144</v>
      </c>
      <c r="E126" s="46"/>
      <c r="F126" s="56" t="s">
        <v>145</v>
      </c>
      <c r="G126" s="56"/>
      <c r="H126" s="56"/>
      <c r="I126" s="37" t="s">
        <v>42</v>
      </c>
      <c r="J126" s="33"/>
      <c r="K126" s="63">
        <v>0</v>
      </c>
      <c r="L126" s="38"/>
      <c r="M126" s="39" t="s">
        <v>136</v>
      </c>
      <c r="GW126" s="3"/>
    </row>
    <row r="127" spans="1:205" s="1" customFormat="1" ht="24" customHeight="1">
      <c r="A127" s="18" t="s">
        <v>146</v>
      </c>
      <c r="B127" s="13" t="s">
        <v>14</v>
      </c>
      <c r="C127" s="13" t="s">
        <v>25</v>
      </c>
      <c r="D127" s="45" t="s">
        <v>147</v>
      </c>
      <c r="E127" s="45"/>
      <c r="F127" s="45">
        <v>5.75</v>
      </c>
      <c r="G127" s="45">
        <v>0.3</v>
      </c>
      <c r="H127" s="45">
        <v>1.6</v>
      </c>
      <c r="I127" s="45" t="s">
        <v>62</v>
      </c>
      <c r="J127" s="20">
        <v>1</v>
      </c>
      <c r="K127" s="28">
        <f>F127*(H127-0.6)*K132+F127*G127*2*K133+F127*G127*(H127-1)*K134+F127*G127*K135</f>
        <v>0</v>
      </c>
      <c r="L127" s="20">
        <f>J127*K127</f>
        <v>0</v>
      </c>
      <c r="M127" s="57" t="s">
        <v>148</v>
      </c>
    </row>
    <row r="128" spans="1:205" s="1" customFormat="1" ht="12">
      <c r="A128" s="18" t="s">
        <v>149</v>
      </c>
      <c r="B128" s="13" t="s">
        <v>26</v>
      </c>
      <c r="C128" s="13" t="s">
        <v>57</v>
      </c>
      <c r="D128" s="45" t="s">
        <v>147</v>
      </c>
      <c r="E128" s="45"/>
      <c r="F128" s="45">
        <v>3.25</v>
      </c>
      <c r="G128" s="45">
        <v>0.3</v>
      </c>
      <c r="H128" s="45">
        <v>1.6</v>
      </c>
      <c r="I128" s="45" t="s">
        <v>62</v>
      </c>
      <c r="J128" s="20">
        <v>1</v>
      </c>
      <c r="K128" s="28">
        <f>F128*(H128-0.6)*K132+F128*G128*2*K133+F128*G128*(H128-1)*K134+F128*G128*K135</f>
        <v>0</v>
      </c>
      <c r="L128" s="20">
        <f>J128*K128</f>
        <v>0</v>
      </c>
      <c r="M128" s="57"/>
    </row>
    <row r="129" spans="1:206" s="1" customFormat="1" ht="12">
      <c r="A129" s="18" t="s">
        <v>150</v>
      </c>
      <c r="B129" s="13" t="s">
        <v>14</v>
      </c>
      <c r="C129" s="13" t="s">
        <v>95</v>
      </c>
      <c r="D129" s="45" t="s">
        <v>147</v>
      </c>
      <c r="E129" s="45"/>
      <c r="F129" s="45">
        <v>3.44</v>
      </c>
      <c r="G129" s="45">
        <v>0.3</v>
      </c>
      <c r="H129" s="45">
        <v>1.6</v>
      </c>
      <c r="I129" s="45" t="s">
        <v>62</v>
      </c>
      <c r="J129" s="20">
        <v>1</v>
      </c>
      <c r="K129" s="28">
        <f>F129*(H129-0.6)*K132+F129*G129*2*K133+F129*G129*(H129-1)*K134+F129*G129*K135</f>
        <v>0</v>
      </c>
      <c r="L129" s="20">
        <f>J129*K129</f>
        <v>0</v>
      </c>
      <c r="M129" s="57"/>
    </row>
    <row r="130" spans="1:206" s="1" customFormat="1" ht="12">
      <c r="A130" s="18" t="s">
        <v>151</v>
      </c>
      <c r="B130" s="13" t="s">
        <v>14</v>
      </c>
      <c r="C130" s="13" t="s">
        <v>23</v>
      </c>
      <c r="D130" s="45" t="s">
        <v>147</v>
      </c>
      <c r="E130" s="45"/>
      <c r="F130" s="45">
        <v>4.4000000000000004</v>
      </c>
      <c r="G130" s="45">
        <v>0.3</v>
      </c>
      <c r="H130" s="45">
        <v>1.6</v>
      </c>
      <c r="I130" s="45" t="s">
        <v>62</v>
      </c>
      <c r="J130" s="20">
        <v>1</v>
      </c>
      <c r="K130" s="28">
        <f>F130*(H130-0.6)*K132+F130*G130*2*K133+F130*G130*(H130-1)*K134+F130*G130*K135</f>
        <v>0</v>
      </c>
      <c r="L130" s="20">
        <f>J130*K130</f>
        <v>0</v>
      </c>
      <c r="M130" s="57"/>
    </row>
    <row r="131" spans="1:206" s="1" customFormat="1" ht="12">
      <c r="A131" s="18" t="s">
        <v>152</v>
      </c>
      <c r="B131" s="13" t="s">
        <v>14</v>
      </c>
      <c r="C131" s="13" t="s">
        <v>31</v>
      </c>
      <c r="D131" s="45" t="s">
        <v>147</v>
      </c>
      <c r="E131" s="45"/>
      <c r="F131" s="45">
        <v>5.7</v>
      </c>
      <c r="G131" s="45">
        <v>0.3</v>
      </c>
      <c r="H131" s="45">
        <v>1.6</v>
      </c>
      <c r="I131" s="45" t="s">
        <v>62</v>
      </c>
      <c r="J131" s="20">
        <v>1</v>
      </c>
      <c r="K131" s="28">
        <f>F131*(H131-0.6)*K132+F131*G131*2*K133+F131*G131*(H131-1)*K134+F131*G131*K135</f>
        <v>0</v>
      </c>
      <c r="L131" s="20">
        <f>J131*K131</f>
        <v>0</v>
      </c>
      <c r="M131" s="57"/>
    </row>
    <row r="132" spans="1:206" s="4" customFormat="1" ht="12">
      <c r="A132" s="16"/>
      <c r="B132" s="27"/>
      <c r="C132" s="30"/>
      <c r="D132" s="48" t="s">
        <v>153</v>
      </c>
      <c r="E132" s="48"/>
      <c r="F132" s="59" t="s">
        <v>154</v>
      </c>
      <c r="G132" s="59"/>
      <c r="H132" s="59"/>
      <c r="I132" s="24" t="s">
        <v>42</v>
      </c>
      <c r="J132" s="22"/>
      <c r="K132" s="23">
        <v>0</v>
      </c>
      <c r="L132" s="25"/>
      <c r="M132" s="26" t="s">
        <v>143</v>
      </c>
    </row>
    <row r="133" spans="1:206" s="4" customFormat="1" ht="12">
      <c r="A133" s="14"/>
      <c r="B133" s="27"/>
      <c r="C133" s="30"/>
      <c r="D133" s="48" t="s">
        <v>155</v>
      </c>
      <c r="E133" s="48"/>
      <c r="F133" s="59" t="s">
        <v>156</v>
      </c>
      <c r="G133" s="59"/>
      <c r="H133" s="59"/>
      <c r="I133" s="24" t="s">
        <v>42</v>
      </c>
      <c r="J133" s="22"/>
      <c r="K133" s="23">
        <v>0</v>
      </c>
      <c r="L133" s="25"/>
      <c r="M133" s="26" t="s">
        <v>157</v>
      </c>
    </row>
    <row r="134" spans="1:206" s="4" customFormat="1" ht="12">
      <c r="A134" s="16"/>
      <c r="B134" s="27"/>
      <c r="C134" s="30"/>
      <c r="D134" s="48" t="s">
        <v>158</v>
      </c>
      <c r="E134" s="48"/>
      <c r="F134" s="62" t="s">
        <v>159</v>
      </c>
      <c r="G134" s="62"/>
      <c r="H134" s="62"/>
      <c r="I134" s="48" t="s">
        <v>44</v>
      </c>
      <c r="J134" s="22"/>
      <c r="K134" s="23">
        <v>0</v>
      </c>
      <c r="L134" s="25"/>
      <c r="M134" s="26" t="s">
        <v>127</v>
      </c>
    </row>
    <row r="135" spans="1:206" s="4" customFormat="1" ht="24">
      <c r="A135" s="14"/>
      <c r="B135" s="27"/>
      <c r="C135" s="30"/>
      <c r="D135" s="48" t="s">
        <v>160</v>
      </c>
      <c r="E135" s="48"/>
      <c r="F135" s="59" t="s">
        <v>145</v>
      </c>
      <c r="G135" s="59"/>
      <c r="H135" s="59"/>
      <c r="I135" s="24" t="s">
        <v>42</v>
      </c>
      <c r="J135" s="22"/>
      <c r="K135" s="23">
        <v>0</v>
      </c>
      <c r="L135" s="25"/>
      <c r="M135" s="26" t="s">
        <v>161</v>
      </c>
    </row>
    <row r="136" spans="1:206" ht="45" customHeight="1">
      <c r="A136" s="18" t="s">
        <v>162</v>
      </c>
      <c r="B136" s="31"/>
      <c r="C136" s="31"/>
      <c r="D136" s="45" t="s">
        <v>163</v>
      </c>
      <c r="E136" s="45"/>
      <c r="F136" s="57" t="s">
        <v>164</v>
      </c>
      <c r="G136" s="57"/>
      <c r="H136" s="57"/>
      <c r="I136" s="45" t="s">
        <v>165</v>
      </c>
      <c r="J136" s="13">
        <v>290</v>
      </c>
      <c r="K136" s="64">
        <v>0</v>
      </c>
      <c r="L136" s="34">
        <f>K136*J136</f>
        <v>0</v>
      </c>
      <c r="M136" s="29" t="s">
        <v>166</v>
      </c>
      <c r="GW136" s="3"/>
    </row>
    <row r="137" spans="1:206" ht="24">
      <c r="A137" s="18" t="s">
        <v>167</v>
      </c>
      <c r="B137" s="31"/>
      <c r="C137" s="31"/>
      <c r="D137" s="45" t="s">
        <v>168</v>
      </c>
      <c r="E137" s="45"/>
      <c r="F137" s="57" t="s">
        <v>169</v>
      </c>
      <c r="G137" s="57"/>
      <c r="H137" s="57"/>
      <c r="I137" s="45" t="s">
        <v>170</v>
      </c>
      <c r="J137" s="13">
        <v>16</v>
      </c>
      <c r="K137" s="63">
        <v>0</v>
      </c>
      <c r="L137" s="21">
        <f>J137*K137</f>
        <v>0</v>
      </c>
      <c r="M137" s="29" t="s">
        <v>171</v>
      </c>
      <c r="GW137" s="3"/>
    </row>
    <row r="138" spans="1:206" ht="30" customHeight="1">
      <c r="A138" s="18" t="s">
        <v>172</v>
      </c>
      <c r="B138" s="31"/>
      <c r="C138" s="31"/>
      <c r="D138" s="45" t="s">
        <v>173</v>
      </c>
      <c r="E138" s="45"/>
      <c r="F138" s="57" t="s">
        <v>174</v>
      </c>
      <c r="G138" s="57"/>
      <c r="H138" s="57"/>
      <c r="I138" s="45" t="s">
        <v>170</v>
      </c>
      <c r="J138" s="13">
        <v>30</v>
      </c>
      <c r="K138" s="63">
        <v>0</v>
      </c>
      <c r="L138" s="21">
        <f>J138*K138</f>
        <v>0</v>
      </c>
      <c r="M138" s="29" t="s">
        <v>171</v>
      </c>
      <c r="GW138" s="3"/>
    </row>
    <row r="139" spans="1:206" ht="12">
      <c r="A139" s="18" t="s">
        <v>175</v>
      </c>
      <c r="B139" s="13"/>
      <c r="C139" s="13"/>
      <c r="D139" s="45" t="s">
        <v>176</v>
      </c>
      <c r="E139" s="45"/>
      <c r="F139" s="60" t="s">
        <v>177</v>
      </c>
      <c r="G139" s="60"/>
      <c r="H139" s="60"/>
      <c r="I139" s="45" t="s">
        <v>178</v>
      </c>
      <c r="J139" s="20">
        <v>4</v>
      </c>
      <c r="K139" s="63">
        <v>0</v>
      </c>
      <c r="L139" s="21">
        <f>J139*K139</f>
        <v>0</v>
      </c>
      <c r="M139" s="29" t="s">
        <v>179</v>
      </c>
      <c r="GW139" s="3"/>
    </row>
    <row r="140" spans="1:206" ht="24" customHeight="1">
      <c r="A140" s="18" t="s">
        <v>180</v>
      </c>
      <c r="B140" s="31"/>
      <c r="C140" s="31"/>
      <c r="D140" s="13" t="s">
        <v>181</v>
      </c>
      <c r="E140" s="13"/>
      <c r="F140" s="60" t="s">
        <v>182</v>
      </c>
      <c r="G140" s="60"/>
      <c r="H140" s="60"/>
      <c r="I140" s="13" t="s">
        <v>178</v>
      </c>
      <c r="J140" s="20">
        <v>46</v>
      </c>
      <c r="K140" s="63">
        <v>0</v>
      </c>
      <c r="L140" s="21">
        <f>J140*K140</f>
        <v>0</v>
      </c>
      <c r="M140" s="29" t="s">
        <v>183</v>
      </c>
      <c r="GW140" s="3"/>
    </row>
    <row r="141" spans="1:206" ht="24">
      <c r="A141" s="18" t="s">
        <v>184</v>
      </c>
      <c r="B141" s="31"/>
      <c r="C141" s="31"/>
      <c r="D141" s="45" t="s">
        <v>185</v>
      </c>
      <c r="E141" s="45"/>
      <c r="F141" s="60" t="s">
        <v>186</v>
      </c>
      <c r="G141" s="60"/>
      <c r="H141" s="60"/>
      <c r="I141" s="13" t="s">
        <v>178</v>
      </c>
      <c r="J141" s="20">
        <v>46</v>
      </c>
      <c r="K141" s="63">
        <v>0</v>
      </c>
      <c r="L141" s="21">
        <f>J141*K141</f>
        <v>0</v>
      </c>
      <c r="M141" s="29" t="s">
        <v>187</v>
      </c>
      <c r="GW141" s="3"/>
    </row>
    <row r="142" spans="1:206" s="1" customFormat="1" ht="36">
      <c r="A142" s="18" t="s">
        <v>188</v>
      </c>
      <c r="B142" s="13"/>
      <c r="C142" s="13"/>
      <c r="D142" s="45" t="s">
        <v>189</v>
      </c>
      <c r="E142" s="45"/>
      <c r="F142" s="60" t="s">
        <v>190</v>
      </c>
      <c r="G142" s="60"/>
      <c r="H142" s="60"/>
      <c r="I142" s="45" t="s">
        <v>178</v>
      </c>
      <c r="J142" s="20">
        <v>1</v>
      </c>
      <c r="K142" s="65">
        <v>0</v>
      </c>
      <c r="L142" s="20">
        <f>K142*J142</f>
        <v>0</v>
      </c>
      <c r="M142" s="45" t="s">
        <v>191</v>
      </c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  <c r="BO142" s="3"/>
      <c r="BP142" s="3"/>
      <c r="BQ142" s="3"/>
      <c r="BR142" s="3"/>
      <c r="BS142" s="3"/>
      <c r="BT142" s="3"/>
      <c r="BU142" s="3"/>
      <c r="BV142" s="3"/>
      <c r="BW142" s="3"/>
      <c r="BX142" s="3"/>
      <c r="BY142" s="3"/>
      <c r="BZ142" s="3"/>
      <c r="CA142" s="3"/>
      <c r="CB142" s="3"/>
      <c r="CC142" s="3"/>
      <c r="CD142" s="3"/>
      <c r="CE142" s="3"/>
      <c r="CF142" s="3"/>
      <c r="CG142" s="3"/>
      <c r="CH142" s="3"/>
      <c r="CI142" s="3"/>
      <c r="CJ142" s="3"/>
      <c r="CK142" s="3"/>
      <c r="CL142" s="3"/>
      <c r="CM142" s="3"/>
      <c r="CN142" s="3"/>
      <c r="CO142" s="3"/>
      <c r="CP142" s="3"/>
      <c r="CQ142" s="3"/>
      <c r="CR142" s="3"/>
      <c r="CS142" s="3"/>
      <c r="CT142" s="3"/>
      <c r="CU142" s="3"/>
      <c r="CV142" s="3"/>
      <c r="CW142" s="3"/>
      <c r="CX142" s="3"/>
      <c r="CY142" s="3"/>
      <c r="CZ142" s="3"/>
      <c r="DA142" s="3"/>
      <c r="DB142" s="3"/>
      <c r="DC142" s="3"/>
      <c r="DD142" s="3"/>
      <c r="DE142" s="3"/>
      <c r="DF142" s="3"/>
      <c r="DG142" s="3"/>
      <c r="DH142" s="3"/>
      <c r="DI142" s="3"/>
      <c r="DJ142" s="3"/>
      <c r="DK142" s="3"/>
      <c r="DL142" s="3"/>
      <c r="DM142" s="3"/>
      <c r="DN142" s="3"/>
      <c r="DO142" s="3"/>
      <c r="DP142" s="3"/>
      <c r="DQ142" s="3"/>
      <c r="DR142" s="3"/>
      <c r="DS142" s="3"/>
      <c r="DT142" s="3"/>
      <c r="DU142" s="3"/>
      <c r="DV142" s="3"/>
      <c r="DW142" s="3"/>
      <c r="DX142" s="3"/>
      <c r="DY142" s="3"/>
      <c r="DZ142" s="3"/>
      <c r="EA142" s="3"/>
      <c r="EB142" s="3"/>
      <c r="EC142" s="3"/>
      <c r="ED142" s="3"/>
      <c r="EE142" s="3"/>
      <c r="EF142" s="3"/>
      <c r="EG142" s="3"/>
      <c r="EH142" s="3"/>
      <c r="EI142" s="3"/>
      <c r="EJ142" s="3"/>
      <c r="EK142" s="3"/>
      <c r="EL142" s="3"/>
      <c r="EM142" s="3"/>
      <c r="EN142" s="3"/>
      <c r="EO142" s="3"/>
      <c r="EP142" s="3"/>
      <c r="EQ142" s="3"/>
      <c r="ER142" s="3"/>
      <c r="ES142" s="3"/>
      <c r="ET142" s="3"/>
      <c r="EU142" s="3"/>
      <c r="EV142" s="3"/>
      <c r="EW142" s="3"/>
      <c r="EX142" s="3"/>
      <c r="EY142" s="3"/>
      <c r="EZ142" s="3"/>
      <c r="FA142" s="3"/>
      <c r="FB142" s="3"/>
      <c r="FC142" s="3"/>
      <c r="FD142" s="3"/>
      <c r="FE142" s="3"/>
      <c r="FF142" s="3"/>
      <c r="FG142" s="3"/>
      <c r="FH142" s="3"/>
      <c r="FI142" s="3"/>
      <c r="FJ142" s="3"/>
      <c r="FK142" s="3"/>
      <c r="FL142" s="3"/>
      <c r="FM142" s="3"/>
      <c r="FN142" s="3"/>
      <c r="FO142" s="3"/>
      <c r="FP142" s="3"/>
      <c r="FQ142" s="3"/>
      <c r="FR142" s="3"/>
      <c r="FS142" s="3"/>
      <c r="FT142" s="3"/>
      <c r="FU142" s="3"/>
      <c r="FV142" s="3"/>
      <c r="FW142" s="3"/>
      <c r="FX142" s="3"/>
      <c r="FY142" s="3"/>
      <c r="FZ142" s="3"/>
      <c r="GA142" s="3"/>
      <c r="GB142" s="3"/>
      <c r="GC142" s="3"/>
      <c r="GD142" s="3"/>
      <c r="GE142" s="3"/>
      <c r="GF142" s="3"/>
      <c r="GG142" s="3"/>
      <c r="GH142" s="3"/>
      <c r="GI142" s="3"/>
      <c r="GJ142" s="3"/>
      <c r="GK142" s="3"/>
      <c r="GL142" s="3"/>
      <c r="GM142" s="3"/>
      <c r="GN142" s="3"/>
      <c r="GO142" s="3"/>
      <c r="GP142" s="3"/>
      <c r="GQ142" s="3"/>
      <c r="GR142" s="3"/>
      <c r="GS142" s="3"/>
      <c r="GT142" s="3"/>
      <c r="GU142" s="3"/>
      <c r="GV142" s="3"/>
      <c r="GX142" s="3"/>
    </row>
    <row r="143" spans="1:206" s="1" customFormat="1" ht="84">
      <c r="A143" s="18" t="s">
        <v>192</v>
      </c>
      <c r="B143" s="13"/>
      <c r="C143" s="13"/>
      <c r="D143" s="45" t="s">
        <v>193</v>
      </c>
      <c r="E143" s="45"/>
      <c r="F143" s="60" t="s">
        <v>194</v>
      </c>
      <c r="G143" s="60"/>
      <c r="H143" s="60"/>
      <c r="I143" s="45" t="s">
        <v>178</v>
      </c>
      <c r="J143" s="20">
        <v>2</v>
      </c>
      <c r="K143" s="65">
        <v>0</v>
      </c>
      <c r="L143" s="20">
        <f>K143*J143</f>
        <v>0</v>
      </c>
      <c r="M143" s="45" t="s">
        <v>195</v>
      </c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  <c r="BO143" s="3"/>
      <c r="BP143" s="3"/>
      <c r="BQ143" s="3"/>
      <c r="BR143" s="3"/>
      <c r="BS143" s="3"/>
      <c r="BT143" s="3"/>
      <c r="BU143" s="3"/>
      <c r="BV143" s="3"/>
      <c r="BW143" s="3"/>
      <c r="BX143" s="3"/>
      <c r="BY143" s="3"/>
      <c r="BZ143" s="3"/>
      <c r="CA143" s="3"/>
      <c r="CB143" s="3"/>
      <c r="CC143" s="3"/>
      <c r="CD143" s="3"/>
      <c r="CE143" s="3"/>
      <c r="CF143" s="3"/>
      <c r="CG143" s="3"/>
      <c r="CH143" s="3"/>
      <c r="CI143" s="3"/>
      <c r="CJ143" s="3"/>
      <c r="CK143" s="3"/>
      <c r="CL143" s="3"/>
      <c r="CM143" s="3"/>
      <c r="CN143" s="3"/>
      <c r="CO143" s="3"/>
      <c r="CP143" s="3"/>
      <c r="CQ143" s="3"/>
      <c r="CR143" s="3"/>
      <c r="CS143" s="3"/>
      <c r="CT143" s="3"/>
      <c r="CU143" s="3"/>
      <c r="CV143" s="3"/>
      <c r="CW143" s="3"/>
      <c r="CX143" s="3"/>
      <c r="CY143" s="3"/>
      <c r="CZ143" s="3"/>
      <c r="DA143" s="3"/>
      <c r="DB143" s="3"/>
      <c r="DC143" s="3"/>
      <c r="DD143" s="3"/>
      <c r="DE143" s="3"/>
      <c r="DF143" s="3"/>
      <c r="DG143" s="3"/>
      <c r="DH143" s="3"/>
      <c r="DI143" s="3"/>
      <c r="DJ143" s="3"/>
      <c r="DK143" s="3"/>
      <c r="DL143" s="3"/>
      <c r="DM143" s="3"/>
      <c r="DN143" s="3"/>
      <c r="DO143" s="3"/>
      <c r="DP143" s="3"/>
      <c r="DQ143" s="3"/>
      <c r="DR143" s="3"/>
      <c r="DS143" s="3"/>
      <c r="DT143" s="3"/>
      <c r="DU143" s="3"/>
      <c r="DV143" s="3"/>
      <c r="DW143" s="3"/>
      <c r="DX143" s="3"/>
      <c r="DY143" s="3"/>
      <c r="DZ143" s="3"/>
      <c r="EA143" s="3"/>
      <c r="EB143" s="3"/>
      <c r="EC143" s="3"/>
      <c r="ED143" s="3"/>
      <c r="EE143" s="3"/>
      <c r="EF143" s="3"/>
      <c r="EG143" s="3"/>
      <c r="EH143" s="3"/>
      <c r="EI143" s="3"/>
      <c r="EJ143" s="3"/>
      <c r="EK143" s="3"/>
      <c r="EL143" s="3"/>
      <c r="EM143" s="3"/>
      <c r="EN143" s="3"/>
      <c r="EO143" s="3"/>
      <c r="EP143" s="3"/>
      <c r="EQ143" s="3"/>
      <c r="ER143" s="3"/>
      <c r="ES143" s="3"/>
      <c r="ET143" s="3"/>
      <c r="EU143" s="3"/>
      <c r="EV143" s="3"/>
      <c r="EW143" s="3"/>
      <c r="EX143" s="3"/>
      <c r="EY143" s="3"/>
      <c r="EZ143" s="3"/>
      <c r="FA143" s="3"/>
      <c r="FB143" s="3"/>
      <c r="FC143" s="3"/>
      <c r="FD143" s="3"/>
      <c r="FE143" s="3"/>
      <c r="FF143" s="3"/>
      <c r="FG143" s="3"/>
      <c r="FH143" s="3"/>
      <c r="FI143" s="3"/>
      <c r="FJ143" s="3"/>
      <c r="FK143" s="3"/>
      <c r="FL143" s="3"/>
      <c r="FM143" s="3"/>
      <c r="FN143" s="3"/>
      <c r="FO143" s="3"/>
      <c r="FP143" s="3"/>
      <c r="FQ143" s="3"/>
      <c r="FR143" s="3"/>
      <c r="FS143" s="3"/>
      <c r="FT143" s="3"/>
      <c r="FU143" s="3"/>
      <c r="FV143" s="3"/>
      <c r="FW143" s="3"/>
      <c r="FX143" s="3"/>
      <c r="FY143" s="3"/>
      <c r="FZ143" s="3"/>
      <c r="GA143" s="3"/>
      <c r="GB143" s="3"/>
      <c r="GC143" s="3"/>
      <c r="GD143" s="3"/>
      <c r="GE143" s="3"/>
      <c r="GF143" s="3"/>
      <c r="GG143" s="3"/>
      <c r="GH143" s="3"/>
      <c r="GI143" s="3"/>
      <c r="GJ143" s="3"/>
      <c r="GK143" s="3"/>
      <c r="GL143" s="3"/>
      <c r="GM143" s="3"/>
      <c r="GN143" s="3"/>
      <c r="GO143" s="3"/>
      <c r="GP143" s="3"/>
      <c r="GQ143" s="3"/>
      <c r="GR143" s="3"/>
      <c r="GS143" s="3"/>
      <c r="GT143" s="3"/>
      <c r="GU143" s="3"/>
      <c r="GV143" s="3"/>
      <c r="GX143" s="3"/>
    </row>
    <row r="144" spans="1:206" s="1" customFormat="1" ht="48">
      <c r="A144" s="18" t="s">
        <v>196</v>
      </c>
      <c r="B144" s="13"/>
      <c r="C144" s="13"/>
      <c r="D144" s="45" t="s">
        <v>197</v>
      </c>
      <c r="E144" s="45"/>
      <c r="F144" s="60" t="s">
        <v>198</v>
      </c>
      <c r="G144" s="60"/>
      <c r="H144" s="60"/>
      <c r="I144" s="45" t="s">
        <v>17</v>
      </c>
      <c r="J144" s="20">
        <v>180</v>
      </c>
      <c r="K144" s="65">
        <v>0</v>
      </c>
      <c r="L144" s="20">
        <f>K144*J144</f>
        <v>0</v>
      </c>
      <c r="M144" s="45" t="s">
        <v>199</v>
      </c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  <c r="BO144" s="3"/>
      <c r="BP144" s="3"/>
      <c r="BQ144" s="3"/>
      <c r="BR144" s="3"/>
      <c r="BS144" s="3"/>
      <c r="BT144" s="3"/>
      <c r="BU144" s="3"/>
      <c r="BV144" s="3"/>
      <c r="BW144" s="3"/>
      <c r="BX144" s="3"/>
      <c r="BY144" s="3"/>
      <c r="BZ144" s="3"/>
      <c r="CA144" s="3"/>
      <c r="CB144" s="3"/>
      <c r="CC144" s="3"/>
      <c r="CD144" s="3"/>
      <c r="CE144" s="3"/>
      <c r="CF144" s="3"/>
      <c r="CG144" s="3"/>
      <c r="CH144" s="3"/>
      <c r="CI144" s="3"/>
      <c r="CJ144" s="3"/>
      <c r="CK144" s="3"/>
      <c r="CL144" s="3"/>
      <c r="CM144" s="3"/>
      <c r="CN144" s="3"/>
      <c r="CO144" s="3"/>
      <c r="CP144" s="3"/>
      <c r="CQ144" s="3"/>
      <c r="CR144" s="3"/>
      <c r="CS144" s="3"/>
      <c r="CT144" s="3"/>
      <c r="CU144" s="3"/>
      <c r="CV144" s="3"/>
      <c r="CW144" s="3"/>
      <c r="CX144" s="3"/>
      <c r="CY144" s="3"/>
      <c r="CZ144" s="3"/>
      <c r="DA144" s="3"/>
      <c r="DB144" s="3"/>
      <c r="DC144" s="3"/>
      <c r="DD144" s="3"/>
      <c r="DE144" s="3"/>
      <c r="DF144" s="3"/>
      <c r="DG144" s="3"/>
      <c r="DH144" s="3"/>
      <c r="DI144" s="3"/>
      <c r="DJ144" s="3"/>
      <c r="DK144" s="3"/>
      <c r="DL144" s="3"/>
      <c r="DM144" s="3"/>
      <c r="DN144" s="3"/>
      <c r="DO144" s="3"/>
      <c r="DP144" s="3"/>
      <c r="DQ144" s="3"/>
      <c r="DR144" s="3"/>
      <c r="DS144" s="3"/>
      <c r="DT144" s="3"/>
      <c r="DU144" s="3"/>
      <c r="DV144" s="3"/>
      <c r="DW144" s="3"/>
      <c r="DX144" s="3"/>
      <c r="DY144" s="3"/>
      <c r="DZ144" s="3"/>
      <c r="EA144" s="3"/>
      <c r="EB144" s="3"/>
      <c r="EC144" s="3"/>
      <c r="ED144" s="3"/>
      <c r="EE144" s="3"/>
      <c r="EF144" s="3"/>
      <c r="EG144" s="3"/>
      <c r="EH144" s="3"/>
      <c r="EI144" s="3"/>
      <c r="EJ144" s="3"/>
      <c r="EK144" s="3"/>
      <c r="EL144" s="3"/>
      <c r="EM144" s="3"/>
      <c r="EN144" s="3"/>
      <c r="EO144" s="3"/>
      <c r="EP144" s="3"/>
      <c r="EQ144" s="3"/>
      <c r="ER144" s="3"/>
      <c r="ES144" s="3"/>
      <c r="ET144" s="3"/>
      <c r="EU144" s="3"/>
      <c r="EV144" s="3"/>
      <c r="EW144" s="3"/>
      <c r="EX144" s="3"/>
      <c r="EY144" s="3"/>
      <c r="EZ144" s="3"/>
      <c r="FA144" s="3"/>
      <c r="FB144" s="3"/>
      <c r="FC144" s="3"/>
      <c r="FD144" s="3"/>
      <c r="FE144" s="3"/>
      <c r="FF144" s="3"/>
      <c r="FG144" s="3"/>
      <c r="FH144" s="3"/>
      <c r="FI144" s="3"/>
      <c r="FJ144" s="3"/>
      <c r="FK144" s="3"/>
      <c r="FL144" s="3"/>
      <c r="FM144" s="3"/>
      <c r="FN144" s="3"/>
      <c r="FO144" s="3"/>
      <c r="FP144" s="3"/>
      <c r="FQ144" s="3"/>
      <c r="FR144" s="3"/>
      <c r="FS144" s="3"/>
      <c r="FT144" s="3"/>
      <c r="FU144" s="3"/>
      <c r="FV144" s="3"/>
      <c r="FW144" s="3"/>
      <c r="FX144" s="3"/>
      <c r="FY144" s="3"/>
      <c r="FZ144" s="3"/>
      <c r="GA144" s="3"/>
      <c r="GB144" s="3"/>
      <c r="GC144" s="3"/>
      <c r="GD144" s="3"/>
      <c r="GE144" s="3"/>
      <c r="GF144" s="3"/>
      <c r="GG144" s="3"/>
      <c r="GH144" s="3"/>
      <c r="GI144" s="3"/>
      <c r="GJ144" s="3"/>
      <c r="GK144" s="3"/>
      <c r="GL144" s="3"/>
      <c r="GM144" s="3"/>
      <c r="GN144" s="3"/>
      <c r="GO144" s="3"/>
      <c r="GP144" s="3"/>
      <c r="GQ144" s="3"/>
      <c r="GR144" s="3"/>
      <c r="GS144" s="3"/>
      <c r="GT144" s="3"/>
      <c r="GU144" s="3"/>
      <c r="GV144" s="3"/>
      <c r="GX144" s="3"/>
    </row>
    <row r="145" spans="1:206" s="1" customFormat="1" ht="48">
      <c r="A145" s="18" t="s">
        <v>200</v>
      </c>
      <c r="B145" s="13"/>
      <c r="C145" s="13"/>
      <c r="D145" s="45" t="s">
        <v>197</v>
      </c>
      <c r="E145" s="45"/>
      <c r="F145" s="60" t="s">
        <v>201</v>
      </c>
      <c r="G145" s="60"/>
      <c r="H145" s="60"/>
      <c r="I145" s="45" t="s">
        <v>17</v>
      </c>
      <c r="J145" s="20">
        <v>50</v>
      </c>
      <c r="K145" s="65">
        <v>0</v>
      </c>
      <c r="L145" s="20">
        <f>K145*J145</f>
        <v>0</v>
      </c>
      <c r="M145" s="45" t="s">
        <v>202</v>
      </c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  <c r="BO145" s="3"/>
      <c r="BP145" s="3"/>
      <c r="BQ145" s="3"/>
      <c r="BR145" s="3"/>
      <c r="BS145" s="3"/>
      <c r="BT145" s="3"/>
      <c r="BU145" s="3"/>
      <c r="BV145" s="3"/>
      <c r="BW145" s="3"/>
      <c r="BX145" s="3"/>
      <c r="BY145" s="3"/>
      <c r="BZ145" s="3"/>
      <c r="CA145" s="3"/>
      <c r="CB145" s="3"/>
      <c r="CC145" s="3"/>
      <c r="CD145" s="3"/>
      <c r="CE145" s="3"/>
      <c r="CF145" s="3"/>
      <c r="CG145" s="3"/>
      <c r="CH145" s="3"/>
      <c r="CI145" s="3"/>
      <c r="CJ145" s="3"/>
      <c r="CK145" s="3"/>
      <c r="CL145" s="3"/>
      <c r="CM145" s="3"/>
      <c r="CN145" s="3"/>
      <c r="CO145" s="3"/>
      <c r="CP145" s="3"/>
      <c r="CQ145" s="3"/>
      <c r="CR145" s="3"/>
      <c r="CS145" s="3"/>
      <c r="CT145" s="3"/>
      <c r="CU145" s="3"/>
      <c r="CV145" s="3"/>
      <c r="CW145" s="3"/>
      <c r="CX145" s="3"/>
      <c r="CY145" s="3"/>
      <c r="CZ145" s="3"/>
      <c r="DA145" s="3"/>
      <c r="DB145" s="3"/>
      <c r="DC145" s="3"/>
      <c r="DD145" s="3"/>
      <c r="DE145" s="3"/>
      <c r="DF145" s="3"/>
      <c r="DG145" s="3"/>
      <c r="DH145" s="3"/>
      <c r="DI145" s="3"/>
      <c r="DJ145" s="3"/>
      <c r="DK145" s="3"/>
      <c r="DL145" s="3"/>
      <c r="DM145" s="3"/>
      <c r="DN145" s="3"/>
      <c r="DO145" s="3"/>
      <c r="DP145" s="3"/>
      <c r="DQ145" s="3"/>
      <c r="DR145" s="3"/>
      <c r="DS145" s="3"/>
      <c r="DT145" s="3"/>
      <c r="DU145" s="3"/>
      <c r="DV145" s="3"/>
      <c r="DW145" s="3"/>
      <c r="DX145" s="3"/>
      <c r="DY145" s="3"/>
      <c r="DZ145" s="3"/>
      <c r="EA145" s="3"/>
      <c r="EB145" s="3"/>
      <c r="EC145" s="3"/>
      <c r="ED145" s="3"/>
      <c r="EE145" s="3"/>
      <c r="EF145" s="3"/>
      <c r="EG145" s="3"/>
      <c r="EH145" s="3"/>
      <c r="EI145" s="3"/>
      <c r="EJ145" s="3"/>
      <c r="EK145" s="3"/>
      <c r="EL145" s="3"/>
      <c r="EM145" s="3"/>
      <c r="EN145" s="3"/>
      <c r="EO145" s="3"/>
      <c r="EP145" s="3"/>
      <c r="EQ145" s="3"/>
      <c r="ER145" s="3"/>
      <c r="ES145" s="3"/>
      <c r="ET145" s="3"/>
      <c r="EU145" s="3"/>
      <c r="EV145" s="3"/>
      <c r="EW145" s="3"/>
      <c r="EX145" s="3"/>
      <c r="EY145" s="3"/>
      <c r="EZ145" s="3"/>
      <c r="FA145" s="3"/>
      <c r="FB145" s="3"/>
      <c r="FC145" s="3"/>
      <c r="FD145" s="3"/>
      <c r="FE145" s="3"/>
      <c r="FF145" s="3"/>
      <c r="FG145" s="3"/>
      <c r="FH145" s="3"/>
      <c r="FI145" s="3"/>
      <c r="FJ145" s="3"/>
      <c r="FK145" s="3"/>
      <c r="FL145" s="3"/>
      <c r="FM145" s="3"/>
      <c r="FN145" s="3"/>
      <c r="FO145" s="3"/>
      <c r="FP145" s="3"/>
      <c r="FQ145" s="3"/>
      <c r="FR145" s="3"/>
      <c r="FS145" s="3"/>
      <c r="FT145" s="3"/>
      <c r="FU145" s="3"/>
      <c r="FV145" s="3"/>
      <c r="FW145" s="3"/>
      <c r="FX145" s="3"/>
      <c r="FY145" s="3"/>
      <c r="FZ145" s="3"/>
      <c r="GA145" s="3"/>
      <c r="GB145" s="3"/>
      <c r="GC145" s="3"/>
      <c r="GD145" s="3"/>
      <c r="GE145" s="3"/>
      <c r="GF145" s="3"/>
      <c r="GG145" s="3"/>
      <c r="GH145" s="3"/>
      <c r="GI145" s="3"/>
      <c r="GJ145" s="3"/>
      <c r="GK145" s="3"/>
      <c r="GL145" s="3"/>
      <c r="GM145" s="3"/>
      <c r="GN145" s="3"/>
      <c r="GO145" s="3"/>
      <c r="GP145" s="3"/>
      <c r="GQ145" s="3"/>
      <c r="GR145" s="3"/>
      <c r="GS145" s="3"/>
      <c r="GT145" s="3"/>
      <c r="GU145" s="3"/>
      <c r="GV145" s="3"/>
      <c r="GX145" s="3"/>
    </row>
    <row r="146" spans="1:206">
      <c r="A146" s="32"/>
      <c r="B146" s="13"/>
      <c r="C146" s="13"/>
      <c r="D146" s="13"/>
      <c r="E146" s="13"/>
      <c r="F146" s="13"/>
      <c r="G146" s="13"/>
      <c r="H146" s="13"/>
      <c r="I146" s="13"/>
      <c r="J146" s="21"/>
      <c r="K146" s="13" t="s">
        <v>203</v>
      </c>
      <c r="L146" s="21">
        <f>L3+L4+L5+L6+L7+L8+L9+L10+L11+L12+L13+L14+L15+L16+L17+L18+L19+L20+L21+L22+L23+L24+L25+L26+L27+L28+L29+L33+L36+L37+L38+L39+L42+L43+L44+L45+L46+L49+L50+L51+L52+L53+L54+L55+L56+L57+L58+L59+L60+L61+L62+L63+L64+L65+L66+L67+L68+L69+L70+L71+L72+L73+L74+L75+L76+L77+L78+L79+L80+L81+L82+L83+L84+L85+L86+L87+L88+L89+L90+L91+L92+L93+L94+L95+L96+L97+L98+L99+L102+L103+L104+L105+L106+L107+L108+L109+L110+L111+L112+L113+L114+L115+L116+L117+L118+L119+L122+L123+L124+L127+L128+L129+L130+L131+L136+L137+L138+L139+L140+L141+L142+L143+L144+L145</f>
        <v>0</v>
      </c>
      <c r="M146" s="45"/>
    </row>
  </sheetData>
  <sheetProtection sheet="1" objects="1" scenarios="1"/>
  <autoFilter ref="A1:M146"/>
  <mergeCells count="39">
    <mergeCell ref="F144:H144"/>
    <mergeCell ref="F145:H145"/>
    <mergeCell ref="M3:M29"/>
    <mergeCell ref="M36:M39"/>
    <mergeCell ref="M42:M46"/>
    <mergeCell ref="M49:M99"/>
    <mergeCell ref="M102:M115"/>
    <mergeCell ref="M118:M119"/>
    <mergeCell ref="M127:M131"/>
    <mergeCell ref="F139:H139"/>
    <mergeCell ref="F140:H140"/>
    <mergeCell ref="F141:H141"/>
    <mergeCell ref="F142:H142"/>
    <mergeCell ref="F143:H143"/>
    <mergeCell ref="F134:H134"/>
    <mergeCell ref="F135:H135"/>
    <mergeCell ref="F136:H136"/>
    <mergeCell ref="F137:H137"/>
    <mergeCell ref="F138:H138"/>
    <mergeCell ref="F121:H121"/>
    <mergeCell ref="F125:H125"/>
    <mergeCell ref="F126:H126"/>
    <mergeCell ref="F132:H132"/>
    <mergeCell ref="F133:H133"/>
    <mergeCell ref="F100:H100"/>
    <mergeCell ref="F101:H101"/>
    <mergeCell ref="F116:H116"/>
    <mergeCell ref="F117:H117"/>
    <mergeCell ref="F120:H120"/>
    <mergeCell ref="F35:H35"/>
    <mergeCell ref="F40:H40"/>
    <mergeCell ref="F41:H41"/>
    <mergeCell ref="F47:H47"/>
    <mergeCell ref="F48:H48"/>
    <mergeCell ref="A1:M1"/>
    <mergeCell ref="F30:H30"/>
    <mergeCell ref="F31:H31"/>
    <mergeCell ref="F32:H32"/>
    <mergeCell ref="F34:H34"/>
  </mergeCells>
  <phoneticPr fontId="9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汇总清单</vt:lpstr>
      <vt:lpstr>汇总清单!Print_Area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2019-07-24T00:24:00Z</dcterms:created>
  <dcterms:modified xsi:type="dcterms:W3CDTF">2019-08-02T02:31:59Z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2052-11.1.0.8894</vt:lpwstr>
  </property>
</Properties>
</file>